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040707\Desktop\PULPIT\DOKUMENTY WSSG\SENAT\posiedzenie 31.12.2025\"/>
    </mc:Choice>
  </mc:AlternateContent>
  <bookViews>
    <workbookView xWindow="0" yWindow="0" windowWidth="28800" windowHeight="11700" activeTab="1"/>
  </bookViews>
  <sheets>
    <sheet name="Wykres1" sheetId="4" r:id="rId1"/>
    <sheet name="Harmonogram" sheetId="3" r:id="rId2"/>
  </sheets>
  <calcPr calcId="162913"/>
</workbook>
</file>

<file path=xl/calcChain.xml><?xml version="1.0" encoding="utf-8"?>
<calcChain xmlns="http://schemas.openxmlformats.org/spreadsheetml/2006/main">
  <c r="AK54" i="3" l="1"/>
  <c r="AL54" i="3" l="1"/>
  <c r="AJ52" i="3" l="1"/>
  <c r="AI52" i="3"/>
  <c r="AG52" i="3"/>
  <c r="AJ49" i="3"/>
  <c r="AI49" i="3"/>
  <c r="AI54" i="3" s="1"/>
  <c r="AI45" i="3"/>
  <c r="AI26" i="3"/>
  <c r="AI16" i="3"/>
  <c r="AJ8" i="3"/>
  <c r="AI8" i="3"/>
  <c r="AE47" i="3" l="1"/>
  <c r="AD47" i="3"/>
  <c r="AC47" i="3"/>
  <c r="AE46" i="3"/>
  <c r="AD46" i="3"/>
  <c r="AD45" i="3" s="1"/>
  <c r="AC46" i="3"/>
  <c r="AE43" i="3"/>
  <c r="AD43" i="3"/>
  <c r="AC43" i="3"/>
  <c r="AE41" i="3"/>
  <c r="AD41" i="3"/>
  <c r="AC41" i="3"/>
  <c r="AE39" i="3"/>
  <c r="AD39" i="3"/>
  <c r="AC39" i="3"/>
  <c r="AE37" i="3"/>
  <c r="AD37" i="3"/>
  <c r="AC37" i="3"/>
  <c r="AE35" i="3"/>
  <c r="AD35" i="3"/>
  <c r="AC35" i="3"/>
  <c r="AE33" i="3"/>
  <c r="AD33" i="3"/>
  <c r="AC33" i="3"/>
  <c r="AE31" i="3"/>
  <c r="AD31" i="3"/>
  <c r="AC31" i="3"/>
  <c r="AE29" i="3"/>
  <c r="AD29" i="3"/>
  <c r="AC29" i="3"/>
  <c r="AE15" i="3"/>
  <c r="AD15" i="3"/>
  <c r="AC15" i="3"/>
  <c r="AE14" i="3"/>
  <c r="AD14" i="3"/>
  <c r="AC14" i="3"/>
  <c r="AE13" i="3"/>
  <c r="AD13" i="3"/>
  <c r="AC13" i="3"/>
  <c r="AE12" i="3"/>
  <c r="AD12" i="3"/>
  <c r="AC12" i="3"/>
  <c r="AE11" i="3"/>
  <c r="AD11" i="3"/>
  <c r="AC11" i="3"/>
  <c r="AE10" i="3"/>
  <c r="AD10" i="3"/>
  <c r="AC10" i="3"/>
  <c r="AE25" i="3"/>
  <c r="AD25" i="3"/>
  <c r="AC25" i="3"/>
  <c r="AE24" i="3"/>
  <c r="AD24" i="3"/>
  <c r="AC24" i="3"/>
  <c r="AE23" i="3"/>
  <c r="AD23" i="3"/>
  <c r="AC23" i="3"/>
  <c r="AE22" i="3"/>
  <c r="AD22" i="3"/>
  <c r="AC22" i="3"/>
  <c r="AE21" i="3"/>
  <c r="AD21" i="3"/>
  <c r="AC21" i="3"/>
  <c r="AE20" i="3"/>
  <c r="AD20" i="3"/>
  <c r="AC20" i="3"/>
  <c r="AE19" i="3"/>
  <c r="AD19" i="3"/>
  <c r="AC19" i="3"/>
  <c r="AE18" i="3"/>
  <c r="AD18" i="3"/>
  <c r="AC18" i="3"/>
  <c r="K53" i="3"/>
  <c r="J53" i="3"/>
  <c r="I53" i="3" s="1"/>
  <c r="H53" i="3"/>
  <c r="K51" i="3"/>
  <c r="J51" i="3"/>
  <c r="I51" i="3" s="1"/>
  <c r="H51" i="3"/>
  <c r="K50" i="3"/>
  <c r="J50" i="3"/>
  <c r="H50" i="3"/>
  <c r="K47" i="3"/>
  <c r="J47" i="3"/>
  <c r="I47" i="3" s="1"/>
  <c r="AH47" i="3" s="1"/>
  <c r="H47" i="3"/>
  <c r="K46" i="3"/>
  <c r="J46" i="3"/>
  <c r="I46" i="3" s="1"/>
  <c r="AH46" i="3" s="1"/>
  <c r="H46" i="3"/>
  <c r="K43" i="3"/>
  <c r="J43" i="3"/>
  <c r="I43" i="3" s="1"/>
  <c r="AH43" i="3" s="1"/>
  <c r="H43" i="3"/>
  <c r="K41" i="3"/>
  <c r="J41" i="3"/>
  <c r="I41" i="3"/>
  <c r="AH41" i="3" s="1"/>
  <c r="H41" i="3"/>
  <c r="K39" i="3"/>
  <c r="J39" i="3"/>
  <c r="I39" i="3"/>
  <c r="AH39" i="3" s="1"/>
  <c r="H39" i="3"/>
  <c r="K37" i="3"/>
  <c r="J37" i="3"/>
  <c r="I37" i="3" s="1"/>
  <c r="AH37" i="3" s="1"/>
  <c r="H37" i="3"/>
  <c r="K35" i="3"/>
  <c r="J35" i="3"/>
  <c r="I35" i="3"/>
  <c r="AH35" i="3" s="1"/>
  <c r="H35" i="3"/>
  <c r="K33" i="3"/>
  <c r="J33" i="3"/>
  <c r="H33" i="3"/>
  <c r="K31" i="3"/>
  <c r="J31" i="3"/>
  <c r="H31" i="3"/>
  <c r="K29" i="3"/>
  <c r="J29" i="3"/>
  <c r="I29" i="3" s="1"/>
  <c r="AH29" i="3" s="1"/>
  <c r="H29" i="3"/>
  <c r="K27" i="3"/>
  <c r="J27" i="3"/>
  <c r="I27" i="3" s="1"/>
  <c r="H27" i="3"/>
  <c r="K25" i="3"/>
  <c r="J25" i="3"/>
  <c r="I25" i="3" s="1"/>
  <c r="AH25" i="3" s="1"/>
  <c r="H25" i="3"/>
  <c r="K24" i="3"/>
  <c r="J24" i="3"/>
  <c r="I24" i="3" s="1"/>
  <c r="H24" i="3"/>
  <c r="K23" i="3"/>
  <c r="J23" i="3"/>
  <c r="H23" i="3"/>
  <c r="K22" i="3"/>
  <c r="J22" i="3"/>
  <c r="H22" i="3"/>
  <c r="K21" i="3"/>
  <c r="J21" i="3"/>
  <c r="I21" i="3"/>
  <c r="AH21" i="3" s="1"/>
  <c r="H21" i="3"/>
  <c r="K20" i="3"/>
  <c r="J20" i="3"/>
  <c r="I20" i="3" s="1"/>
  <c r="AH20" i="3" s="1"/>
  <c r="H20" i="3"/>
  <c r="K19" i="3"/>
  <c r="J19" i="3"/>
  <c r="H19" i="3"/>
  <c r="K18" i="3"/>
  <c r="J18" i="3"/>
  <c r="H18" i="3"/>
  <c r="K17" i="3"/>
  <c r="J17" i="3"/>
  <c r="I17" i="3" s="1"/>
  <c r="H17" i="3"/>
  <c r="K15" i="3"/>
  <c r="J15" i="3"/>
  <c r="H15" i="3"/>
  <c r="K14" i="3"/>
  <c r="J14" i="3"/>
  <c r="I14" i="3" s="1"/>
  <c r="AH14" i="3" s="1"/>
  <c r="H14" i="3"/>
  <c r="K13" i="3"/>
  <c r="J13" i="3"/>
  <c r="H13" i="3"/>
  <c r="K12" i="3"/>
  <c r="J12" i="3"/>
  <c r="H12" i="3"/>
  <c r="K11" i="3"/>
  <c r="J11" i="3"/>
  <c r="H11" i="3"/>
  <c r="K10" i="3"/>
  <c r="J10" i="3"/>
  <c r="I10" i="3" s="1"/>
  <c r="AH10" i="3" s="1"/>
  <c r="H10" i="3"/>
  <c r="H9" i="3"/>
  <c r="AC17" i="3"/>
  <c r="I12" i="3" l="1"/>
  <c r="G12" i="3" s="1"/>
  <c r="AG12" i="3" s="1"/>
  <c r="AH45" i="3"/>
  <c r="AF23" i="3"/>
  <c r="AF11" i="3"/>
  <c r="AF15" i="3"/>
  <c r="AF35" i="3"/>
  <c r="AF43" i="3"/>
  <c r="AC16" i="3"/>
  <c r="I11" i="3"/>
  <c r="AH11" i="3" s="1"/>
  <c r="I13" i="3"/>
  <c r="AH13" i="3" s="1"/>
  <c r="I18" i="3"/>
  <c r="AH18" i="3" s="1"/>
  <c r="AF18" i="3"/>
  <c r="AF22" i="3"/>
  <c r="AF10" i="3"/>
  <c r="AF14" i="3"/>
  <c r="AF33" i="3"/>
  <c r="AC45" i="3"/>
  <c r="AF37" i="3"/>
  <c r="AF46" i="3"/>
  <c r="AE45" i="3"/>
  <c r="G24" i="3"/>
  <c r="AG24" i="3" s="1"/>
  <c r="AH24" i="3"/>
  <c r="G18" i="3"/>
  <c r="AG18" i="3" s="1"/>
  <c r="G14" i="3"/>
  <c r="AG14" i="3" s="1"/>
  <c r="I19" i="3"/>
  <c r="AH19" i="3" s="1"/>
  <c r="I22" i="3"/>
  <c r="G25" i="3"/>
  <c r="AG25" i="3" s="1"/>
  <c r="G27" i="3"/>
  <c r="G29" i="3"/>
  <c r="AG29" i="3" s="1"/>
  <c r="I33" i="3"/>
  <c r="AH33" i="3" s="1"/>
  <c r="G51" i="3"/>
  <c r="AF21" i="3"/>
  <c r="AF25" i="3"/>
  <c r="AF13" i="3"/>
  <c r="AF31" i="3"/>
  <c r="AF39" i="3"/>
  <c r="G19" i="3"/>
  <c r="AG19" i="3" s="1"/>
  <c r="G53" i="3"/>
  <c r="G10" i="3"/>
  <c r="AG10" i="3" s="1"/>
  <c r="G11" i="3"/>
  <c r="AG11" i="3" s="1"/>
  <c r="I15" i="3"/>
  <c r="AH15" i="3" s="1"/>
  <c r="I31" i="3"/>
  <c r="AH31" i="3" s="1"/>
  <c r="G47" i="3"/>
  <c r="AG47" i="3" s="1"/>
  <c r="AF20" i="3"/>
  <c r="AF24" i="3"/>
  <c r="AF12" i="3"/>
  <c r="AF29" i="3"/>
  <c r="AF41" i="3"/>
  <c r="G17" i="3"/>
  <c r="G20" i="3"/>
  <c r="AG20" i="3" s="1"/>
  <c r="G21" i="3"/>
  <c r="AG21" i="3" s="1"/>
  <c r="I23" i="3"/>
  <c r="G35" i="3"/>
  <c r="AG35" i="3" s="1"/>
  <c r="G37" i="3"/>
  <c r="AG37" i="3" s="1"/>
  <c r="G39" i="3"/>
  <c r="AG39" i="3" s="1"/>
  <c r="G41" i="3"/>
  <c r="AG41" i="3" s="1"/>
  <c r="G43" i="3"/>
  <c r="AG43" i="3" s="1"/>
  <c r="G46" i="3"/>
  <c r="AG46" i="3" s="1"/>
  <c r="I50" i="3"/>
  <c r="G50" i="3" s="1"/>
  <c r="AF47" i="3"/>
  <c r="AF19" i="3"/>
  <c r="G15" i="3"/>
  <c r="AG15" i="3" s="1"/>
  <c r="AF45" i="3" l="1"/>
  <c r="AG45" i="3"/>
  <c r="AH12" i="3"/>
  <c r="G13" i="3"/>
  <c r="AG13" i="3" s="1"/>
  <c r="G31" i="3"/>
  <c r="AG31" i="3" s="1"/>
  <c r="G22" i="3"/>
  <c r="AG22" i="3" s="1"/>
  <c r="AH22" i="3"/>
  <c r="G33" i="3"/>
  <c r="AG33" i="3" s="1"/>
  <c r="G23" i="3"/>
  <c r="AG23" i="3" s="1"/>
  <c r="AH23" i="3"/>
  <c r="G16" i="3" l="1"/>
  <c r="AD51" i="3"/>
  <c r="AE51" i="3"/>
  <c r="AE53" i="3" l="1"/>
  <c r="AE52" i="3" s="1"/>
  <c r="AD53" i="3"/>
  <c r="AD52" i="3" s="1"/>
  <c r="AC53" i="3"/>
  <c r="AC52" i="3" s="1"/>
  <c r="AF52" i="3" s="1"/>
  <c r="AE50" i="3"/>
  <c r="AE49" i="3" s="1"/>
  <c r="AD50" i="3"/>
  <c r="AD49" i="3" s="1"/>
  <c r="AC51" i="3"/>
  <c r="AC50" i="3"/>
  <c r="AC49" i="3" s="1"/>
  <c r="AE27" i="3"/>
  <c r="AE26" i="3" s="1"/>
  <c r="AD27" i="3"/>
  <c r="AD26" i="3" s="1"/>
  <c r="AC27" i="3"/>
  <c r="AC26" i="3" s="1"/>
  <c r="AD17" i="3"/>
  <c r="AD16" i="3" s="1"/>
  <c r="AD9" i="3"/>
  <c r="AD8" i="3" s="1"/>
  <c r="AC9" i="3"/>
  <c r="AC8" i="3" s="1"/>
  <c r="AE17" i="3"/>
  <c r="AE16" i="3" s="1"/>
  <c r="AE9" i="3"/>
  <c r="AE8" i="3" s="1"/>
  <c r="J9" i="3" l="1"/>
  <c r="K9" i="3"/>
  <c r="L9" i="3"/>
  <c r="L10" i="3"/>
  <c r="L11" i="3"/>
  <c r="L12" i="3"/>
  <c r="L13" i="3"/>
  <c r="L14" i="3"/>
  <c r="L15" i="3"/>
  <c r="L17" i="3"/>
  <c r="L18" i="3"/>
  <c r="L19" i="3"/>
  <c r="L20" i="3"/>
  <c r="L21" i="3"/>
  <c r="L22" i="3"/>
  <c r="L23" i="3"/>
  <c r="L24" i="3"/>
  <c r="L25" i="3"/>
  <c r="L27" i="3"/>
  <c r="L29" i="3"/>
  <c r="L31" i="3"/>
  <c r="L33" i="3"/>
  <c r="L35" i="3"/>
  <c r="L37" i="3"/>
  <c r="L39" i="3"/>
  <c r="L41" i="3"/>
  <c r="L43" i="3"/>
  <c r="L46" i="3"/>
  <c r="L47" i="3"/>
  <c r="K49" i="3"/>
  <c r="L50" i="3"/>
  <c r="L51" i="3"/>
  <c r="H52" i="3"/>
  <c r="J52" i="3"/>
  <c r="K52" i="3"/>
  <c r="L53" i="3"/>
  <c r="L52" i="3" s="1"/>
  <c r="H45" i="3" l="1"/>
  <c r="H49" i="3"/>
  <c r="J49" i="3"/>
  <c r="F24" i="3"/>
  <c r="F12" i="3"/>
  <c r="F21" i="3"/>
  <c r="F14" i="3"/>
  <c r="I9" i="3"/>
  <c r="G9" i="3" s="1"/>
  <c r="G8" i="3" s="1"/>
  <c r="F47" i="3"/>
  <c r="F33" i="3"/>
  <c r="K16" i="3"/>
  <c r="F15" i="3"/>
  <c r="F39" i="3"/>
  <c r="F18" i="3"/>
  <c r="F31" i="3"/>
  <c r="L49" i="3"/>
  <c r="K45" i="3"/>
  <c r="F43" i="3"/>
  <c r="F41" i="3"/>
  <c r="F25" i="3"/>
  <c r="F23" i="3"/>
  <c r="L16" i="3"/>
  <c r="L8" i="3"/>
  <c r="F29" i="3"/>
  <c r="F19" i="3"/>
  <c r="J16" i="3"/>
  <c r="J45" i="3"/>
  <c r="H26" i="3"/>
  <c r="H54" i="3" s="1"/>
  <c r="H16" i="3"/>
  <c r="F10" i="3"/>
  <c r="L45" i="3"/>
  <c r="F37" i="3"/>
  <c r="F35" i="3"/>
  <c r="L26" i="3"/>
  <c r="F22" i="3"/>
  <c r="F20" i="3"/>
  <c r="K8" i="3"/>
  <c r="J26" i="3"/>
  <c r="F13" i="3"/>
  <c r="F11" i="3"/>
  <c r="H8" i="3"/>
  <c r="K26" i="3"/>
  <c r="J8" i="3"/>
  <c r="Y52" i="3"/>
  <c r="T52" i="3"/>
  <c r="O52" i="3"/>
  <c r="Y45" i="3"/>
  <c r="Y26" i="3"/>
  <c r="Y16" i="3"/>
  <c r="Y8" i="3"/>
  <c r="T45" i="3"/>
  <c r="T26" i="3"/>
  <c r="T16" i="3"/>
  <c r="T8" i="3"/>
  <c r="O45" i="3"/>
  <c r="O26" i="3"/>
  <c r="O16" i="3"/>
  <c r="Y49" i="3"/>
  <c r="T49" i="3"/>
  <c r="O8" i="3"/>
  <c r="O49" i="3"/>
  <c r="N49" i="3"/>
  <c r="K54" i="3" l="1"/>
  <c r="L54" i="3"/>
  <c r="I8" i="3"/>
  <c r="I52" i="3"/>
  <c r="I49" i="3"/>
  <c r="I26" i="3"/>
  <c r="J54" i="3"/>
  <c r="I45" i="3"/>
  <c r="F9" i="3"/>
  <c r="F8" i="3" s="1"/>
  <c r="I16" i="3"/>
  <c r="G26" i="3"/>
  <c r="F27" i="3"/>
  <c r="F26" i="3" s="1"/>
  <c r="G52" i="3"/>
  <c r="F53" i="3"/>
  <c r="F52" i="3" s="1"/>
  <c r="F51" i="3"/>
  <c r="G45" i="3"/>
  <c r="F46" i="3"/>
  <c r="F45" i="3" s="1"/>
  <c r="F50" i="3"/>
  <c r="O54" i="3"/>
  <c r="Y54" i="3"/>
  <c r="T54" i="3"/>
  <c r="I54" i="3" l="1"/>
  <c r="F17" i="3"/>
  <c r="F16" i="3" s="1"/>
  <c r="F49" i="3"/>
  <c r="G49" i="3"/>
  <c r="G54" i="3" l="1"/>
  <c r="F54" i="3"/>
  <c r="AB26" i="3" l="1"/>
  <c r="AA26" i="3"/>
  <c r="Z26" i="3"/>
  <c r="X26" i="3"/>
  <c r="W26" i="3"/>
  <c r="V26" i="3"/>
  <c r="U26" i="3"/>
  <c r="S26" i="3"/>
  <c r="R26" i="3"/>
  <c r="Q26" i="3"/>
  <c r="P26" i="3"/>
  <c r="N26" i="3"/>
  <c r="M26" i="3"/>
  <c r="AB45" i="3"/>
  <c r="AA45" i="3"/>
  <c r="Z45" i="3"/>
  <c r="X45" i="3"/>
  <c r="W45" i="3"/>
  <c r="V45" i="3"/>
  <c r="U45" i="3"/>
  <c r="S45" i="3"/>
  <c r="R45" i="3"/>
  <c r="Q45" i="3"/>
  <c r="P45" i="3"/>
  <c r="N45" i="3"/>
  <c r="M45" i="3"/>
  <c r="AB49" i="3"/>
  <c r="AA49" i="3"/>
  <c r="Z49" i="3"/>
  <c r="X49" i="3"/>
  <c r="W49" i="3"/>
  <c r="V49" i="3"/>
  <c r="U49" i="3"/>
  <c r="S49" i="3"/>
  <c r="R49" i="3"/>
  <c r="Q49" i="3"/>
  <c r="P49" i="3"/>
  <c r="M49" i="3"/>
  <c r="AF50" i="3" l="1"/>
  <c r="AF49" i="3" s="1"/>
  <c r="AF51" i="3"/>
  <c r="AH50" i="3"/>
  <c r="AJ47" i="3"/>
  <c r="AJ45" i="3" s="1"/>
  <c r="M52" i="3"/>
  <c r="M16" i="3"/>
  <c r="M8" i="3"/>
  <c r="AB16" i="3"/>
  <c r="AA16" i="3"/>
  <c r="Z16" i="3"/>
  <c r="X16" i="3"/>
  <c r="W16" i="3"/>
  <c r="V16" i="3"/>
  <c r="U16" i="3"/>
  <c r="S16" i="3"/>
  <c r="R16" i="3"/>
  <c r="Q16" i="3"/>
  <c r="P16" i="3"/>
  <c r="N16" i="3"/>
  <c r="AB8" i="3"/>
  <c r="AA8" i="3"/>
  <c r="Z8" i="3"/>
  <c r="X8" i="3"/>
  <c r="W8" i="3"/>
  <c r="V8" i="3"/>
  <c r="U8" i="3"/>
  <c r="S8" i="3"/>
  <c r="R8" i="3"/>
  <c r="Q8" i="3"/>
  <c r="P8" i="3"/>
  <c r="N8" i="3"/>
  <c r="AH51" i="3" l="1"/>
  <c r="AH49" i="3" s="1"/>
  <c r="M54" i="3"/>
  <c r="AG51" i="3"/>
  <c r="AJ43" i="3"/>
  <c r="AJ41" i="3"/>
  <c r="AG50" i="3" l="1"/>
  <c r="AG49" i="3" s="1"/>
  <c r="AH17" i="3" l="1"/>
  <c r="AH16" i="3" s="1"/>
  <c r="AF17" i="3"/>
  <c r="AF16" i="3" s="1"/>
  <c r="AG17" i="3" l="1"/>
  <c r="AG16" i="3" s="1"/>
  <c r="AH27" i="3" l="1"/>
  <c r="AH26" i="3" s="1"/>
  <c r="AB52" i="3"/>
  <c r="AB54" i="3" s="1"/>
  <c r="AA52" i="3"/>
  <c r="AA54" i="3" s="1"/>
  <c r="Z52" i="3"/>
  <c r="Z54" i="3" s="1"/>
  <c r="X52" i="3"/>
  <c r="X54" i="3" s="1"/>
  <c r="W52" i="3"/>
  <c r="W54" i="3" s="1"/>
  <c r="V52" i="3"/>
  <c r="V54" i="3" s="1"/>
  <c r="U52" i="3"/>
  <c r="U54" i="3" s="1"/>
  <c r="S52" i="3"/>
  <c r="S54" i="3" s="1"/>
  <c r="R52" i="3"/>
  <c r="R54" i="3" s="1"/>
  <c r="Q52" i="3"/>
  <c r="Q54" i="3" s="1"/>
  <c r="P52" i="3"/>
  <c r="P54" i="3" s="1"/>
  <c r="N52" i="3"/>
  <c r="N54" i="3" s="1"/>
  <c r="AC54" i="3" l="1"/>
  <c r="AE54" i="3"/>
  <c r="AG27" i="3"/>
  <c r="AG26" i="3" s="1"/>
  <c r="AJ39" i="3"/>
  <c r="AJ31" i="3"/>
  <c r="AJ37" i="3"/>
  <c r="AJ33" i="3"/>
  <c r="AJ35" i="3"/>
  <c r="AF9" i="3"/>
  <c r="AF8" i="3" s="1"/>
  <c r="AF27" i="3"/>
  <c r="AF26" i="3" s="1"/>
  <c r="AF53" i="3"/>
  <c r="AH53" i="3" s="1"/>
  <c r="AH52" i="3" s="1"/>
  <c r="AD54" i="3" l="1"/>
  <c r="AF54" i="3" s="1"/>
  <c r="AJ27" i="3"/>
  <c r="AH9" i="3"/>
  <c r="AJ29" i="3"/>
  <c r="AH8" i="3" l="1"/>
  <c r="AH54" i="3" s="1"/>
  <c r="AH56" i="3" s="1"/>
  <c r="AJ26" i="3"/>
  <c r="AJ54" i="3" s="1"/>
  <c r="AJ56" i="3" s="1"/>
  <c r="AC55" i="3"/>
  <c r="AG9" i="3"/>
  <c r="AG8" i="3" l="1"/>
  <c r="AG54" i="3" s="1"/>
  <c r="AG56" i="3" s="1"/>
</calcChain>
</file>

<file path=xl/comments1.xml><?xml version="1.0" encoding="utf-8"?>
<comments xmlns="http://schemas.openxmlformats.org/spreadsheetml/2006/main">
  <authors>
    <author/>
  </authors>
  <commentList>
    <comment ref="AF52" authorId="0" shapeId="0">
      <text>
        <r>
          <rPr>
            <sz val="11"/>
            <color theme="1"/>
            <rFont val="Calibri"/>
            <family val="2"/>
            <charset val="238"/>
            <scheme val="minor"/>
          </rPr>
          <t>dzielone przez 30 godz.</t>
        </r>
      </text>
    </comment>
  </commentList>
</comments>
</file>

<file path=xl/sharedStrings.xml><?xml version="1.0" encoding="utf-8"?>
<sst xmlns="http://schemas.openxmlformats.org/spreadsheetml/2006/main" count="204" uniqueCount="117">
  <si>
    <t>Liczba godzin dydaktycznych</t>
  </si>
  <si>
    <t>Liczba punktów ECTS</t>
  </si>
  <si>
    <t>ćwiczenia</t>
  </si>
  <si>
    <t>Semestry</t>
  </si>
  <si>
    <t>Wskaźniki</t>
  </si>
  <si>
    <t>Nauczyciel akademicki (NA)</t>
  </si>
  <si>
    <t>I</t>
  </si>
  <si>
    <t>II</t>
  </si>
  <si>
    <t>III</t>
  </si>
  <si>
    <t xml:space="preserve">Łącznie  ECTS </t>
  </si>
  <si>
    <t>Zajęcia do wyboru</t>
  </si>
  <si>
    <t>Semestr</t>
  </si>
  <si>
    <t>W</t>
  </si>
  <si>
    <t>A</t>
  </si>
  <si>
    <t>MODUŁ PRAKTYK</t>
  </si>
  <si>
    <t>1.</t>
  </si>
  <si>
    <t xml:space="preserve">Suma </t>
  </si>
  <si>
    <t>Liczba egzaminów w semestrze</t>
  </si>
  <si>
    <t>1a</t>
  </si>
  <si>
    <t>1b</t>
  </si>
  <si>
    <t>2a</t>
  </si>
  <si>
    <t>2b</t>
  </si>
  <si>
    <t>3a</t>
  </si>
  <si>
    <t>3b</t>
  </si>
  <si>
    <t>4a</t>
  </si>
  <si>
    <t>4b</t>
  </si>
  <si>
    <t>9a</t>
  </si>
  <si>
    <t>9b</t>
  </si>
  <si>
    <t>8a</t>
  </si>
  <si>
    <t>8b</t>
  </si>
  <si>
    <t>7a</t>
  </si>
  <si>
    <t>7b</t>
  </si>
  <si>
    <t>6a</t>
  </si>
  <si>
    <t>6b</t>
  </si>
  <si>
    <t>5a</t>
  </si>
  <si>
    <t>5b</t>
  </si>
  <si>
    <t>Moduł kształcenia/ przedmioty</t>
  </si>
  <si>
    <t>Semestr I</t>
  </si>
  <si>
    <t>Semestr II</t>
  </si>
  <si>
    <t>Semestr III</t>
  </si>
  <si>
    <t>Jest:</t>
  </si>
  <si>
    <t>-</t>
  </si>
  <si>
    <t xml:space="preserve">Kontakt </t>
  </si>
  <si>
    <t>Praktyczność</t>
  </si>
  <si>
    <t>Język obcy I (angielski)</t>
  </si>
  <si>
    <t>Język obcy II (rosyjski/niemiecki/francuski)</t>
  </si>
  <si>
    <t>Cyberrozpoznanie w kontekście przestępczości zorganizowanej</t>
  </si>
  <si>
    <t>Praktyczne aspekty psychologii zarządzania</t>
  </si>
  <si>
    <t>Trening rozwoju osobistego potencjału kierownika</t>
  </si>
  <si>
    <t>Etyka i kultura menedżerska</t>
  </si>
  <si>
    <t>Zarządzanie w sytuacjach kryzysowych - presja migracyjna</t>
  </si>
  <si>
    <t>Zarządzanie w sytuacjach kryzysowych - zagrożenia w kontroli granicznej</t>
  </si>
  <si>
    <t>Zarządzanie projektami z zakresu bezpieczeństwa</t>
  </si>
  <si>
    <t>* ćwiczenia realizowane w ramach j.obcego nie zaliczają się do zajeć praktycznych</t>
  </si>
  <si>
    <t>MODUŁ ZAJĘĆ FAKULTATYWNYCH</t>
  </si>
  <si>
    <t>B</t>
  </si>
  <si>
    <t>C</t>
  </si>
  <si>
    <t>D</t>
  </si>
  <si>
    <t>Kontrola graniczna i migracja - konwersatorium w języku angielskim</t>
  </si>
  <si>
    <t>Wybrane zagadnienia prawa karnego procesowego</t>
  </si>
  <si>
    <t>Filozofia bezpieczeństwa</t>
  </si>
  <si>
    <t>E</t>
  </si>
  <si>
    <t>F</t>
  </si>
  <si>
    <t>Seminarium dyplomowe</t>
  </si>
  <si>
    <t>Metodologia badań naukowych</t>
  </si>
  <si>
    <t>MODUŁ SEMINARIUM DYPLOMOWEGO</t>
  </si>
  <si>
    <t>Współpraca międzynarodowa i komunikacja międzyinstytucjonalna - konwersatorium w języku angielskim</t>
  </si>
  <si>
    <t>Zo</t>
  </si>
  <si>
    <t>Wartości min. wskaźników</t>
  </si>
  <si>
    <t xml:space="preserve">Wybrane aspekty polityki migracyjnej i postępowania w sprawach cudzoziemców </t>
  </si>
  <si>
    <t>Kryminalistyka w procedurze karnej</t>
  </si>
  <si>
    <t>L.p.</t>
  </si>
  <si>
    <t xml:space="preserve">Forma zaliczenia (Zo/E) </t>
  </si>
  <si>
    <t>Ochrona własności intelektualnej</t>
  </si>
  <si>
    <t>Zastosowanie analizy kryminalnej w działalności służbowej Straży Granicznej</t>
  </si>
  <si>
    <t>Szkolenie strzeleckie - użytkownik paralizatora</t>
  </si>
  <si>
    <t>MODUŁ ZAJĘĆ KIERUNKOWYCH: TEORETYCZNE ASPEKTY BEZPIECZEŃSTWA, PRAWA I EKONOMII</t>
  </si>
  <si>
    <t>Zarządzanie logistyką bezpieczeństwa</t>
  </si>
  <si>
    <t>Zdrowie psychiczne i dobrostan - profilaktyka stresu i wypalenia zawodowego</t>
  </si>
  <si>
    <t>Uwarunkowania prawne służby i pracy w Straży Granicznej</t>
  </si>
  <si>
    <t>Rekreacja ruchowa - zespołowe formy aktywności ruchowej w Straży Granicznej</t>
  </si>
  <si>
    <t>Szkolenie strzeleckie - specjalista w zakresie wykorzystania środków przymusu bezpośredniego</t>
  </si>
  <si>
    <t>Współpraca międzynarodowa i krajowa Straży Granicznej</t>
  </si>
  <si>
    <t>Kreowanie wizerunku Straży Granicznej poprzez wystąpienia publiczne i medialne</t>
  </si>
  <si>
    <t xml:space="preserve">Zarządzanie zasobami ludzkimi Straży Granicznej </t>
  </si>
  <si>
    <t xml:space="preserve">Proces zarządzania w praktyce Straży Granicznej </t>
  </si>
  <si>
    <t>ECTS</t>
  </si>
  <si>
    <t>Polityka społeczno-gospodarcza</t>
  </si>
  <si>
    <t>Zarządzanie bezpieczeństwem w cyberprzestrzeni</t>
  </si>
  <si>
    <t>Kierowanie zespołem oględzinowym</t>
  </si>
  <si>
    <t>Systemy informacyjne i techniczne w zapewnianiu bezpieczeństwa granicy państwowej</t>
  </si>
  <si>
    <t>Normatywny system ochrony praw człowieka</t>
  </si>
  <si>
    <t>AI w analizie informacji i działaniach wspierających bezpieczeństwo granic</t>
  </si>
  <si>
    <t>Podejmowanie decyzji w obszarze zwalczania nielegalnej migracji i przestępczości</t>
  </si>
  <si>
    <t>Podejmowanie decyzji w obszarze kontroli granicznej</t>
  </si>
  <si>
    <t>Bezpieczeństwo - teoria, strategie, zarządzanie</t>
  </si>
  <si>
    <t>Harmonogram realizacji programu studiów  BEZPIECZEŃSTWO GRANICY PAŃSTWOWEJ W ZAKRESIE ZARZĄDZANIA ZASOBAMI STRAŻY GRANICZNEJ - studia drugiego stopnia, profil praktyczny, niestacjonarne</t>
  </si>
  <si>
    <t xml:space="preserve">wykłady (W) 
i seminaria (S) </t>
  </si>
  <si>
    <t>warsztaty</t>
  </si>
  <si>
    <t>Praca własna studenta (PW) całość</t>
  </si>
  <si>
    <t>S</t>
  </si>
  <si>
    <t>PW</t>
  </si>
  <si>
    <t>Praca własna 
w wymiarze praktycznym</t>
  </si>
  <si>
    <t>Praktyka zawodowa</t>
  </si>
  <si>
    <t>Nadzorowanie jakości weryfikacji autentyczności dokumentów w kontroli granicznej</t>
  </si>
  <si>
    <t>Kontakt z nauczycielem 
(W,S + Ć,W)</t>
  </si>
  <si>
    <t>ćwiczenia (Ć)
i warsztaty (W)</t>
  </si>
  <si>
    <t>Całkowita liczba godzin (kontakt
z nauczycielem 
+ PW)</t>
  </si>
  <si>
    <t>Wybór</t>
  </si>
  <si>
    <t>MODUŁ ZAJĘĆ KIERUNKOWYCH: ZARZĄDZANIE 
W STRAŻY GRANICZNEJ</t>
  </si>
  <si>
    <t>MODUŁ DOSKONALENIA SPRAWNOŚCI FIZYCZNEJ I UMIEJETNOŚCI SPECJALNYCH</t>
  </si>
  <si>
    <t>Przedmiot 
"a" lub "b"</t>
  </si>
  <si>
    <t>Przedmiot 
"a" lub "b"
 (nie dot. 1)</t>
  </si>
  <si>
    <t>Zajęcia z dziedziny nauk hum.
 lub społ.</t>
  </si>
  <si>
    <t>Ćwiczenia, warsztaty, PW (praktyczna)</t>
  </si>
  <si>
    <t>NA podstawowe miejsce pracy (godziny)</t>
  </si>
  <si>
    <t>NA dodatkowe miejsce pracy (godziny)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</si>
</sst>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16"/>
      <color theme="1"/>
      <name val="Calibri"/>
      <family val="2"/>
      <charset val="238"/>
    </font>
    <font>
      <b/>
      <sz val="10"/>
      <color theme="0"/>
      <name val="Arial"/>
      <family val="2"/>
      <charset val="238"/>
    </font>
    <font>
      <sz val="11"/>
      <color theme="0"/>
      <name val="Calibri"/>
      <family val="2"/>
      <charset val="238"/>
    </font>
    <font>
      <b/>
      <sz val="14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8"/>
      <color theme="0"/>
      <name val="Arial"/>
      <family val="2"/>
      <charset val="238"/>
    </font>
    <font>
      <b/>
      <sz val="16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4"/>
      <name val="Calibri"/>
      <family val="2"/>
      <charset val="238"/>
    </font>
    <font>
      <sz val="8"/>
      <color rgb="FFFF0000"/>
      <name val="Arial"/>
      <family val="2"/>
      <charset val="238"/>
    </font>
    <font>
      <sz val="10"/>
      <name val="Arial"/>
      <family val="2"/>
      <charset val="238"/>
    </font>
    <font>
      <sz val="1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8"/>
      <name val="Calibri"/>
      <family val="2"/>
      <charset val="238"/>
    </font>
    <font>
      <b/>
      <sz val="18"/>
      <name val="Arial"/>
      <family val="2"/>
      <charset val="238"/>
    </font>
    <font>
      <b/>
      <sz val="10"/>
      <color rgb="FFFF66CC"/>
      <name val="Arial"/>
      <family val="2"/>
      <charset val="238"/>
    </font>
    <font>
      <sz val="11"/>
      <color rgb="FFFF66CC"/>
      <name val="Calibri"/>
      <family val="2"/>
      <charset val="238"/>
    </font>
    <font>
      <b/>
      <sz val="16"/>
      <color rgb="FFFF66CC"/>
      <name val="Arial"/>
      <family val="2"/>
      <charset val="238"/>
    </font>
    <font>
      <b/>
      <sz val="2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Calibri"/>
      <family val="2"/>
      <charset val="238"/>
    </font>
    <font>
      <b/>
      <sz val="16"/>
      <color rgb="FFFF000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6"/>
      <color rgb="FF00B0F0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3"/>
      <color theme="1"/>
      <name val="Arial"/>
      <family val="2"/>
      <charset val="238"/>
    </font>
    <font>
      <sz val="13"/>
      <name val="Calibri"/>
      <family val="2"/>
      <charset val="238"/>
    </font>
    <font>
      <b/>
      <sz val="16"/>
      <color theme="2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4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6"/>
      <color rgb="FFC00000"/>
      <name val="Arial"/>
      <family val="2"/>
      <charset val="238"/>
    </font>
    <font>
      <sz val="16"/>
      <color rgb="FFC00000"/>
      <name val="Calibri"/>
      <family val="2"/>
      <charset val="238"/>
    </font>
    <font>
      <sz val="12"/>
      <name val="Arial"/>
      <family val="2"/>
      <charset val="238"/>
    </font>
    <font>
      <sz val="14"/>
      <color rgb="FF000000"/>
      <name val="Arial"/>
      <family val="2"/>
      <charset val="238"/>
    </font>
  </fonts>
  <fills count="53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C0C0C0"/>
        <bgColor rgb="FFC0C0C0"/>
      </patternFill>
    </fill>
    <fill>
      <patternFill patternType="solid">
        <fgColor rgb="FFFEF2CB"/>
        <bgColor rgb="FFFEF2CB"/>
      </patternFill>
    </fill>
    <fill>
      <patternFill patternType="solid">
        <fgColor rgb="FFD8D8D8"/>
        <bgColor rgb="FFD8D8D8"/>
      </patternFill>
    </fill>
    <fill>
      <patternFill patternType="solid">
        <fgColor rgb="FFFCE5CD"/>
        <bgColor rgb="FFFCE5CD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002060"/>
        <bgColor rgb="FF002060"/>
      </patternFill>
    </fill>
    <fill>
      <patternFill patternType="solid">
        <fgColor rgb="FFD9E2F3"/>
        <bgColor rgb="FFD9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2" tint="-0.14999847407452621"/>
        <bgColor rgb="FFC0C0C0"/>
      </patternFill>
    </fill>
    <fill>
      <patternFill patternType="solid">
        <fgColor theme="0"/>
        <bgColor rgb="FFD3A7FF"/>
      </patternFill>
    </fill>
    <fill>
      <patternFill patternType="solid">
        <fgColor theme="7" tint="0.79998168889431442"/>
        <bgColor rgb="FFC0C0C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00B0F0"/>
        <bgColor rgb="FFFBE4D5"/>
      </patternFill>
    </fill>
    <fill>
      <patternFill patternType="solid">
        <fgColor rgb="FF00FFFF"/>
        <bgColor rgb="FFDEEAF6"/>
      </patternFill>
    </fill>
    <fill>
      <patternFill patternType="solid">
        <fgColor rgb="FF00FFFF"/>
        <bgColor rgb="FFBDD6EE"/>
      </patternFill>
    </fill>
    <fill>
      <patternFill patternType="solid">
        <fgColor rgb="FF00FFFF"/>
        <bgColor theme="0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rgb="FFFFFF00"/>
      </patternFill>
    </fill>
    <fill>
      <patternFill patternType="solid">
        <fgColor rgb="FFFFCCFF"/>
        <bgColor theme="0"/>
      </patternFill>
    </fill>
    <fill>
      <patternFill patternType="solid">
        <fgColor theme="0"/>
        <bgColor rgb="FFDEEAF6"/>
      </patternFill>
    </fill>
    <fill>
      <patternFill patternType="solid">
        <fgColor theme="0"/>
        <bgColor rgb="FFBDD6EE"/>
      </patternFill>
    </fill>
    <fill>
      <patternFill patternType="solid">
        <fgColor theme="0"/>
        <bgColor rgb="FFD9E1F2"/>
      </patternFill>
    </fill>
    <fill>
      <patternFill patternType="solid">
        <fgColor theme="0"/>
        <bgColor rgb="FFD9E2F3"/>
      </patternFill>
    </fill>
    <fill>
      <patternFill patternType="solid">
        <fgColor rgb="FF00B0F0"/>
        <bgColor theme="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theme="0"/>
      </patternFill>
    </fill>
    <fill>
      <patternFill patternType="solid">
        <fgColor rgb="FF00B0F0"/>
        <bgColor rgb="FF92D05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66FFFF"/>
        <bgColor rgb="FFDEEAF6"/>
      </patternFill>
    </fill>
    <fill>
      <patternFill patternType="solid">
        <fgColor rgb="FF66FFFF"/>
        <bgColor theme="0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rgb="FFD8D8D8"/>
      </patternFill>
    </fill>
    <fill>
      <patternFill patternType="solid">
        <fgColor rgb="FF66FFFF"/>
        <bgColor rgb="FFD9E2F3"/>
      </patternFill>
    </fill>
    <fill>
      <patternFill patternType="solid">
        <fgColor rgb="FF66FFFF"/>
        <bgColor rgb="FFD9E1F2"/>
      </patternFill>
    </fill>
    <fill>
      <patternFill patternType="solid">
        <fgColor rgb="FF66FFFF"/>
        <bgColor rgb="FFFEF2CB"/>
      </patternFill>
    </fill>
    <fill>
      <patternFill patternType="solid">
        <fgColor rgb="FF66FFFF"/>
        <bgColor rgb="FFFFFF99"/>
      </patternFill>
    </fill>
    <fill>
      <patternFill patternType="solid">
        <fgColor rgb="FF66FFFF"/>
        <bgColor rgb="FF92D050"/>
      </patternFill>
    </fill>
    <fill>
      <patternFill patternType="solid">
        <fgColor rgb="FF66FFFF"/>
        <bgColor rgb="FFBDD6EE"/>
      </patternFill>
    </fill>
    <fill>
      <patternFill patternType="solid">
        <fgColor theme="9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rgb="FF33CCCC"/>
      </left>
      <right style="thin">
        <color indexed="64"/>
      </right>
      <top style="thin">
        <color indexed="64"/>
      </top>
      <bottom/>
      <diagonal/>
    </border>
    <border>
      <left style="thick">
        <color rgb="FF33CCCC"/>
      </left>
      <right style="thin">
        <color indexed="64"/>
      </right>
      <top/>
      <bottom/>
      <diagonal/>
    </border>
    <border>
      <left style="thick">
        <color rgb="FF33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rgb="FF33CCCC"/>
      </right>
      <top/>
      <bottom/>
      <diagonal/>
    </border>
    <border>
      <left style="thin">
        <color indexed="64"/>
      </left>
      <right style="thin">
        <color indexed="64"/>
      </right>
      <top style="thick">
        <color rgb="FF33CCCC"/>
      </top>
      <bottom/>
      <diagonal/>
    </border>
    <border>
      <left style="thin">
        <color indexed="64"/>
      </left>
      <right style="thin">
        <color indexed="64"/>
      </right>
      <top/>
      <bottom style="thick">
        <color rgb="FF33CCCC"/>
      </bottom>
      <diagonal/>
    </border>
    <border>
      <left style="thick">
        <color rgb="FFFF66CC"/>
      </left>
      <right style="thin">
        <color indexed="64"/>
      </right>
      <top style="thick">
        <color rgb="FF33CCCC"/>
      </top>
      <bottom/>
      <diagonal/>
    </border>
    <border>
      <left style="thick">
        <color rgb="FFFF66CC"/>
      </left>
      <right style="thin">
        <color indexed="64"/>
      </right>
      <top/>
      <bottom/>
      <diagonal/>
    </border>
    <border>
      <left style="thick">
        <color rgb="FFFF66CC"/>
      </left>
      <right style="thin">
        <color indexed="64"/>
      </right>
      <top/>
      <bottom style="thick">
        <color rgb="FF33CCCC"/>
      </bottom>
      <diagonal/>
    </border>
    <border>
      <left style="thick">
        <color rgb="FF33CCCC"/>
      </left>
      <right style="thick">
        <color rgb="FFFF66CC"/>
      </right>
      <top style="thick">
        <color rgb="FFFF66CC"/>
      </top>
      <bottom/>
      <diagonal/>
    </border>
    <border>
      <left style="thick">
        <color rgb="FF33CCCC"/>
      </left>
      <right style="thick">
        <color rgb="FFFF66CC"/>
      </right>
      <top/>
      <bottom/>
      <diagonal/>
    </border>
    <border>
      <left style="thick">
        <color rgb="FF33CCCC"/>
      </left>
      <right style="thick">
        <color rgb="FFFF66CC"/>
      </right>
      <top/>
      <bottom style="thick">
        <color rgb="FFFF66CC"/>
      </bottom>
      <diagonal/>
    </border>
    <border>
      <left style="thin">
        <color indexed="64"/>
      </left>
      <right style="thick">
        <color rgb="FF33CCCC"/>
      </right>
      <top style="thick">
        <color rgb="FFFF66CC"/>
      </top>
      <bottom/>
      <diagonal/>
    </border>
    <border>
      <left style="thin">
        <color indexed="64"/>
      </left>
      <right style="thick">
        <color rgb="FF33CCCC"/>
      </right>
      <top/>
      <bottom style="thick">
        <color rgb="FFFF66CC"/>
      </bottom>
      <diagonal/>
    </border>
    <border>
      <left style="thick">
        <color rgb="FFFF66CC"/>
      </left>
      <right style="thin">
        <color indexed="64"/>
      </right>
      <top style="thick">
        <color rgb="FFFF66CC"/>
      </top>
      <bottom/>
      <diagonal/>
    </border>
    <border>
      <left style="thick">
        <color rgb="FFFF66CC"/>
      </left>
      <right style="thin">
        <color indexed="64"/>
      </right>
      <top/>
      <bottom style="thick">
        <color rgb="FFFF66CC"/>
      </bottom>
      <diagonal/>
    </border>
    <border>
      <left style="thin">
        <color indexed="64"/>
      </left>
      <right style="thick">
        <color rgb="FFFF66CC"/>
      </right>
      <top style="thin">
        <color indexed="64"/>
      </top>
      <bottom/>
      <diagonal/>
    </border>
    <border>
      <left style="thin">
        <color indexed="64"/>
      </left>
      <right style="thick">
        <color rgb="FFFF66CC"/>
      </right>
      <top/>
      <bottom/>
      <diagonal/>
    </border>
    <border>
      <left style="thin">
        <color indexed="64"/>
      </left>
      <right style="thick">
        <color rgb="FFFF66CC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9">
    <xf numFmtId="0" fontId="0" fillId="0" borderId="0" xfId="0" applyFont="1" applyAlignme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8" fillId="0" borderId="0" xfId="0" applyFont="1"/>
    <xf numFmtId="0" fontId="14" fillId="0" borderId="0" xfId="0" applyFont="1" applyAlignment="1">
      <alignment horizontal="center" wrapText="1"/>
    </xf>
    <xf numFmtId="0" fontId="14" fillId="0" borderId="0" xfId="0" applyFont="1"/>
    <xf numFmtId="0" fontId="11" fillId="0" borderId="0" xfId="0" applyFont="1"/>
    <xf numFmtId="3" fontId="12" fillId="0" borderId="3" xfId="0" applyNumberFormat="1" applyFont="1" applyBorder="1" applyAlignment="1">
      <alignment horizontal="center" vertical="center" wrapText="1"/>
    </xf>
    <xf numFmtId="3" fontId="12" fillId="2" borderId="3" xfId="0" applyNumberFormat="1" applyFont="1" applyFill="1" applyBorder="1" applyAlignment="1">
      <alignment horizontal="center" vertical="center" wrapText="1"/>
    </xf>
    <xf numFmtId="3" fontId="3" fillId="7" borderId="3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3" fontId="12" fillId="0" borderId="9" xfId="0" applyNumberFormat="1" applyFont="1" applyBorder="1" applyAlignment="1">
      <alignment horizontal="center" vertical="center" wrapText="1"/>
    </xf>
    <xf numFmtId="3" fontId="12" fillId="2" borderId="9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3" fontId="12" fillId="0" borderId="3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wrapText="1"/>
    </xf>
    <xf numFmtId="0" fontId="14" fillId="0" borderId="2" xfId="0" applyFont="1" applyFill="1" applyBorder="1" applyAlignment="1">
      <alignment horizontal="right" vertical="center"/>
    </xf>
    <xf numFmtId="0" fontId="14" fillId="0" borderId="2" xfId="0" applyFont="1" applyFill="1" applyBorder="1"/>
    <xf numFmtId="0" fontId="11" fillId="0" borderId="2" xfId="0" applyFont="1" applyFill="1" applyBorder="1"/>
    <xf numFmtId="0" fontId="2" fillId="0" borderId="0" xfId="0" applyFont="1" applyFill="1" applyAlignment="1">
      <alignment vertical="center" wrapText="1"/>
    </xf>
    <xf numFmtId="0" fontId="14" fillId="0" borderId="0" xfId="0" applyFont="1" applyFill="1" applyAlignment="1">
      <alignment wrapText="1"/>
    </xf>
    <xf numFmtId="0" fontId="14" fillId="0" borderId="0" xfId="0" applyFont="1" applyFill="1"/>
    <xf numFmtId="0" fontId="11" fillId="0" borderId="0" xfId="0" applyFont="1" applyFill="1"/>
    <xf numFmtId="0" fontId="14" fillId="0" borderId="0" xfId="0" applyFont="1" applyFill="1" applyAlignment="1">
      <alignment horizontal="right" vertical="center"/>
    </xf>
    <xf numFmtId="0" fontId="0" fillId="0" borderId="0" xfId="0" applyFont="1" applyAlignment="1"/>
    <xf numFmtId="0" fontId="2" fillId="0" borderId="0" xfId="0" applyFont="1" applyAlignment="1">
      <alignment horizontal="center" vertical="center" wrapText="1"/>
    </xf>
    <xf numFmtId="3" fontId="12" fillId="12" borderId="3" xfId="0" applyNumberFormat="1" applyFont="1" applyFill="1" applyBorder="1" applyAlignment="1">
      <alignment horizontal="center" vertical="center" wrapText="1"/>
    </xf>
    <xf numFmtId="0" fontId="0" fillId="0" borderId="0" xfId="0" applyFont="1" applyAlignment="1"/>
    <xf numFmtId="0" fontId="2" fillId="0" borderId="0" xfId="0" applyFont="1" applyFill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/>
    <xf numFmtId="0" fontId="2" fillId="0" borderId="0" xfId="0" applyFont="1" applyFill="1" applyAlignment="1">
      <alignment wrapText="1"/>
    </xf>
    <xf numFmtId="0" fontId="7" fillId="0" borderId="0" xfId="0" applyFont="1" applyFill="1"/>
    <xf numFmtId="0" fontId="0" fillId="0" borderId="0" xfId="0" applyFont="1" applyFill="1" applyAlignment="1"/>
    <xf numFmtId="0" fontId="2" fillId="0" borderId="0" xfId="0" applyFont="1" applyFill="1"/>
    <xf numFmtId="0" fontId="22" fillId="25" borderId="3" xfId="0" applyFont="1" applyFill="1" applyBorder="1" applyAlignment="1">
      <alignment horizontal="center" vertical="center" wrapText="1"/>
    </xf>
    <xf numFmtId="3" fontId="13" fillId="23" borderId="4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" fontId="16" fillId="1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6" fillId="0" borderId="0" xfId="0" applyFont="1" applyFill="1"/>
    <xf numFmtId="0" fontId="25" fillId="0" borderId="0" xfId="0" applyFont="1" applyFill="1" applyAlignment="1">
      <alignment horizontal="right"/>
    </xf>
    <xf numFmtId="0" fontId="27" fillId="0" borderId="2" xfId="0" applyFont="1" applyFill="1" applyBorder="1"/>
    <xf numFmtId="0" fontId="27" fillId="0" borderId="0" xfId="0" applyFont="1"/>
    <xf numFmtId="0" fontId="27" fillId="0" borderId="0" xfId="0" applyFont="1" applyFill="1"/>
    <xf numFmtId="3" fontId="20" fillId="12" borderId="3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28" fillId="10" borderId="5" xfId="0" applyNumberFormat="1" applyFont="1" applyFill="1" applyBorder="1" applyAlignment="1">
      <alignment horizontal="center" vertical="center"/>
    </xf>
    <xf numFmtId="1" fontId="24" fillId="6" borderId="3" xfId="0" applyNumberFormat="1" applyFont="1" applyFill="1" applyBorder="1" applyAlignment="1">
      <alignment horizontal="center" vertical="center" wrapText="1"/>
    </xf>
    <xf numFmtId="3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0" fillId="0" borderId="0" xfId="0" applyFont="1" applyAlignment="1"/>
    <xf numFmtId="3" fontId="12" fillId="12" borderId="9" xfId="0" applyNumberFormat="1" applyFont="1" applyFill="1" applyBorder="1" applyAlignment="1">
      <alignment horizontal="center" vertical="center" wrapText="1"/>
    </xf>
    <xf numFmtId="0" fontId="0" fillId="0" borderId="0" xfId="0" applyFont="1" applyAlignment="1"/>
    <xf numFmtId="3" fontId="12" fillId="35" borderId="3" xfId="0" applyNumberFormat="1" applyFont="1" applyFill="1" applyBorder="1" applyAlignment="1">
      <alignment horizontal="center" vertical="center" wrapText="1"/>
    </xf>
    <xf numFmtId="3" fontId="12" fillId="36" borderId="3" xfId="0" applyNumberFormat="1" applyFont="1" applyFill="1" applyBorder="1" applyAlignment="1">
      <alignment horizontal="center" vertical="center" wrapText="1"/>
    </xf>
    <xf numFmtId="3" fontId="12" fillId="36" borderId="9" xfId="0" applyNumberFormat="1" applyFont="1" applyFill="1" applyBorder="1" applyAlignment="1">
      <alignment horizontal="center" vertical="center" wrapText="1"/>
    </xf>
    <xf numFmtId="3" fontId="12" fillId="22" borderId="3" xfId="0" applyNumberFormat="1" applyFont="1" applyFill="1" applyBorder="1" applyAlignment="1">
      <alignment horizontal="center" vertical="center" wrapText="1"/>
    </xf>
    <xf numFmtId="3" fontId="12" fillId="22" borderId="9" xfId="0" applyNumberFormat="1" applyFont="1" applyFill="1" applyBorder="1" applyAlignment="1">
      <alignment horizontal="center" vertical="center" wrapText="1"/>
    </xf>
    <xf numFmtId="0" fontId="3" fillId="37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3" fontId="12" fillId="38" borderId="3" xfId="0" applyNumberFormat="1" applyFont="1" applyFill="1" applyBorder="1" applyAlignment="1">
      <alignment horizontal="center" vertical="center" wrapText="1"/>
    </xf>
    <xf numFmtId="3" fontId="12" fillId="38" borderId="9" xfId="0" applyNumberFormat="1" applyFont="1" applyFill="1" applyBorder="1" applyAlignment="1">
      <alignment horizontal="center" vertical="center" wrapText="1"/>
    </xf>
    <xf numFmtId="3" fontId="12" fillId="39" borderId="3" xfId="0" applyNumberFormat="1" applyFont="1" applyFill="1" applyBorder="1" applyAlignment="1">
      <alignment horizontal="center" vertical="center" wrapText="1"/>
    </xf>
    <xf numFmtId="3" fontId="12" fillId="39" borderId="9" xfId="0" applyNumberFormat="1" applyFont="1" applyFill="1" applyBorder="1" applyAlignment="1">
      <alignment horizontal="center" vertical="center" wrapText="1"/>
    </xf>
    <xf numFmtId="3" fontId="20" fillId="23" borderId="4" xfId="0" applyNumberFormat="1" applyFont="1" applyFill="1" applyBorder="1" applyAlignment="1">
      <alignment horizontal="center" vertical="center" wrapText="1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4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34" fillId="0" borderId="0" xfId="0" applyFont="1" applyAlignment="1"/>
    <xf numFmtId="3" fontId="12" fillId="0" borderId="9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5" fillId="0" borderId="0" xfId="0" applyFont="1" applyAlignment="1">
      <alignment horizontal="center" vertical="center"/>
    </xf>
    <xf numFmtId="9" fontId="36" fillId="41" borderId="0" xfId="0" applyNumberFormat="1" applyFont="1" applyFill="1" applyAlignment="1">
      <alignment horizontal="center" wrapText="1"/>
    </xf>
    <xf numFmtId="3" fontId="12" fillId="38" borderId="3" xfId="0" applyNumberFormat="1" applyFont="1" applyFill="1" applyBorder="1" applyAlignment="1">
      <alignment horizontal="center" vertical="center"/>
    </xf>
    <xf numFmtId="3" fontId="12" fillId="38" borderId="9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3" fontId="20" fillId="12" borderId="3" xfId="0" applyNumberFormat="1" applyFont="1" applyFill="1" applyBorder="1" applyAlignment="1">
      <alignment horizontal="center" vertical="center"/>
    </xf>
    <xf numFmtId="3" fontId="20" fillId="12" borderId="9" xfId="0" applyNumberFormat="1" applyFont="1" applyFill="1" applyBorder="1" applyAlignment="1">
      <alignment horizontal="center" vertical="center"/>
    </xf>
    <xf numFmtId="0" fontId="39" fillId="9" borderId="3" xfId="0" applyFont="1" applyFill="1" applyBorder="1" applyAlignment="1">
      <alignment horizontal="center" vertical="center" wrapText="1"/>
    </xf>
    <xf numFmtId="3" fontId="14" fillId="13" borderId="3" xfId="0" applyNumberFormat="1" applyFont="1" applyFill="1" applyBorder="1" applyAlignment="1">
      <alignment horizontal="center" vertical="center"/>
    </xf>
    <xf numFmtId="3" fontId="20" fillId="38" borderId="3" xfId="0" applyNumberFormat="1" applyFont="1" applyFill="1" applyBorder="1" applyAlignment="1">
      <alignment horizontal="center" vertical="center" wrapText="1"/>
    </xf>
    <xf numFmtId="3" fontId="20" fillId="38" borderId="3" xfId="0" applyNumberFormat="1" applyFont="1" applyFill="1" applyBorder="1" applyAlignment="1">
      <alignment horizontal="center" vertical="center"/>
    </xf>
    <xf numFmtId="3" fontId="20" fillId="38" borderId="9" xfId="0" applyNumberFormat="1" applyFont="1" applyFill="1" applyBorder="1" applyAlignment="1">
      <alignment horizontal="center" vertical="center"/>
    </xf>
    <xf numFmtId="3" fontId="12" fillId="44" borderId="3" xfId="0" applyNumberFormat="1" applyFont="1" applyFill="1" applyBorder="1" applyAlignment="1">
      <alignment horizontal="center" vertical="center" wrapText="1"/>
    </xf>
    <xf numFmtId="3" fontId="12" fillId="44" borderId="9" xfId="0" applyNumberFormat="1" applyFont="1" applyFill="1" applyBorder="1" applyAlignment="1">
      <alignment horizontal="center" vertical="center" wrapText="1"/>
    </xf>
    <xf numFmtId="3" fontId="12" fillId="46" borderId="3" xfId="0" applyNumberFormat="1" applyFont="1" applyFill="1" applyBorder="1" applyAlignment="1">
      <alignment horizontal="center" vertical="center" wrapText="1"/>
    </xf>
    <xf numFmtId="3" fontId="12" fillId="47" borderId="3" xfId="0" applyNumberFormat="1" applyFont="1" applyFill="1" applyBorder="1" applyAlignment="1">
      <alignment horizontal="center" vertical="center" wrapText="1"/>
    </xf>
    <xf numFmtId="3" fontId="12" fillId="46" borderId="9" xfId="0" applyNumberFormat="1" applyFont="1" applyFill="1" applyBorder="1" applyAlignment="1">
      <alignment horizontal="center" vertical="center" wrapText="1"/>
    </xf>
    <xf numFmtId="0" fontId="44" fillId="2" borderId="3" xfId="0" applyFont="1" applyFill="1" applyBorder="1" applyAlignment="1">
      <alignment horizontal="center" vertical="center" wrapText="1"/>
    </xf>
    <xf numFmtId="0" fontId="44" fillId="43" borderId="3" xfId="0" applyFont="1" applyFill="1" applyBorder="1" applyAlignment="1">
      <alignment horizontal="center" vertical="center" wrapText="1"/>
    </xf>
    <xf numFmtId="0" fontId="44" fillId="0" borderId="3" xfId="0" applyFont="1" applyBorder="1" applyAlignment="1">
      <alignment horizontal="center" vertical="center" wrapText="1"/>
    </xf>
    <xf numFmtId="1" fontId="46" fillId="0" borderId="2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Alignment="1">
      <alignment vertical="center" wrapText="1"/>
    </xf>
    <xf numFmtId="1" fontId="16" fillId="11" borderId="0" xfId="0" applyNumberFormat="1" applyFont="1" applyFill="1" applyAlignment="1">
      <alignment horizontal="center" wrapText="1"/>
    </xf>
    <xf numFmtId="1" fontId="29" fillId="41" borderId="0" xfId="0" applyNumberFormat="1" applyFont="1" applyFill="1" applyAlignment="1">
      <alignment horizontal="center" vertical="center" wrapText="1"/>
    </xf>
    <xf numFmtId="1" fontId="30" fillId="0" borderId="0" xfId="0" applyNumberFormat="1" applyFont="1" applyFill="1" applyAlignment="1">
      <alignment horizontal="center" vertical="center" wrapText="1"/>
    </xf>
    <xf numFmtId="1" fontId="18" fillId="0" borderId="0" xfId="0" applyNumberFormat="1" applyFont="1" applyAlignment="1">
      <alignment vertical="center" wrapText="1"/>
    </xf>
    <xf numFmtId="1" fontId="2" fillId="0" borderId="0" xfId="0" applyNumberFormat="1" applyFont="1" applyFill="1" applyAlignment="1">
      <alignment horizontal="center" vertical="center" wrapText="1"/>
    </xf>
    <xf numFmtId="1" fontId="0" fillId="0" borderId="0" xfId="0" applyNumberFormat="1" applyFont="1" applyFill="1" applyAlignment="1"/>
    <xf numFmtId="1" fontId="15" fillId="0" borderId="0" xfId="0" applyNumberFormat="1" applyFont="1" applyAlignment="1">
      <alignment wrapText="1"/>
    </xf>
    <xf numFmtId="1" fontId="0" fillId="0" borderId="0" xfId="0" applyNumberFormat="1" applyFont="1" applyAlignment="1"/>
    <xf numFmtId="1" fontId="5" fillId="0" borderId="0" xfId="0" applyNumberFormat="1" applyFont="1" applyAlignment="1">
      <alignment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12" fillId="48" borderId="5" xfId="0" applyNumberFormat="1" applyFont="1" applyFill="1" applyBorder="1" applyAlignment="1">
      <alignment horizontal="center" vertical="center" wrapText="1"/>
    </xf>
    <xf numFmtId="2" fontId="12" fillId="45" borderId="3" xfId="0" applyNumberFormat="1" applyFont="1" applyFill="1" applyBorder="1" applyAlignment="1">
      <alignment horizontal="center" vertical="center" wrapText="1"/>
    </xf>
    <xf numFmtId="2" fontId="16" fillId="49" borderId="3" xfId="0" applyNumberFormat="1" applyFont="1" applyFill="1" applyBorder="1" applyAlignment="1">
      <alignment horizontal="center" vertical="center" wrapText="1"/>
    </xf>
    <xf numFmtId="2" fontId="12" fillId="49" borderId="3" xfId="0" applyNumberFormat="1" applyFont="1" applyFill="1" applyBorder="1" applyAlignment="1">
      <alignment horizontal="center" vertical="center" wrapText="1"/>
    </xf>
    <xf numFmtId="2" fontId="12" fillId="44" borderId="5" xfId="0" applyNumberFormat="1" applyFont="1" applyFill="1" applyBorder="1" applyAlignment="1">
      <alignment horizontal="center" vertical="center" wrapText="1"/>
    </xf>
    <xf numFmtId="2" fontId="12" fillId="44" borderId="3" xfId="0" applyNumberFormat="1" applyFont="1" applyFill="1" applyBorder="1" applyAlignment="1">
      <alignment horizontal="center" vertical="center" wrapText="1"/>
    </xf>
    <xf numFmtId="10" fontId="16" fillId="0" borderId="0" xfId="0" applyNumberFormat="1" applyFont="1" applyAlignment="1">
      <alignment horizontal="center" wrapText="1"/>
    </xf>
    <xf numFmtId="10" fontId="2" fillId="0" borderId="0" xfId="0" applyNumberFormat="1" applyFont="1" applyFill="1" applyAlignment="1">
      <alignment wrapText="1"/>
    </xf>
    <xf numFmtId="10" fontId="0" fillId="0" borderId="0" xfId="0" applyNumberFormat="1" applyFont="1" applyFill="1" applyAlignment="1"/>
    <xf numFmtId="0" fontId="6" fillId="3" borderId="3" xfId="0" applyFont="1" applyFill="1" applyBorder="1" applyAlignment="1">
      <alignment horizontal="center" vertical="center" wrapText="1"/>
    </xf>
    <xf numFmtId="3" fontId="12" fillId="29" borderId="3" xfId="0" applyNumberFormat="1" applyFont="1" applyFill="1" applyBorder="1" applyAlignment="1">
      <alignment horizontal="center" vertical="center" wrapText="1"/>
    </xf>
    <xf numFmtId="3" fontId="12" fillId="20" borderId="3" xfId="0" applyNumberFormat="1" applyFont="1" applyFill="1" applyBorder="1" applyAlignment="1">
      <alignment horizontal="center" vertical="center" wrapText="1"/>
    </xf>
    <xf numFmtId="3" fontId="12" fillId="21" borderId="3" xfId="0" applyNumberFormat="1" applyFont="1" applyFill="1" applyBorder="1" applyAlignment="1">
      <alignment horizontal="center" vertical="center" wrapText="1"/>
    </xf>
    <xf numFmtId="3" fontId="12" fillId="24" borderId="3" xfId="0" applyNumberFormat="1" applyFont="1" applyFill="1" applyBorder="1" applyAlignment="1">
      <alignment horizontal="center" vertical="center" wrapText="1"/>
    </xf>
    <xf numFmtId="3" fontId="20" fillId="29" borderId="3" xfId="0" applyNumberFormat="1" applyFont="1" applyFill="1" applyBorder="1" applyAlignment="1">
      <alignment horizontal="center" vertical="center" wrapText="1"/>
    </xf>
    <xf numFmtId="3" fontId="20" fillId="0" borderId="3" xfId="0" applyNumberFormat="1" applyFont="1" applyFill="1" applyBorder="1" applyAlignment="1">
      <alignment horizontal="center" vertical="center" wrapText="1"/>
    </xf>
    <xf numFmtId="0" fontId="11" fillId="37" borderId="3" xfId="0" applyFont="1" applyFill="1" applyBorder="1" applyAlignment="1">
      <alignment horizontal="center" vertical="center" wrapText="1"/>
    </xf>
    <xf numFmtId="0" fontId="44" fillId="22" borderId="3" xfId="0" applyFont="1" applyFill="1" applyBorder="1" applyAlignment="1">
      <alignment horizontal="center" vertical="center" wrapText="1"/>
    </xf>
    <xf numFmtId="0" fontId="45" fillId="32" borderId="3" xfId="0" applyFont="1" applyFill="1" applyBorder="1" applyAlignment="1">
      <alignment horizontal="left" vertical="center" wrapText="1"/>
    </xf>
    <xf numFmtId="0" fontId="44" fillId="0" borderId="3" xfId="0" applyFont="1" applyFill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left" vertical="center" wrapText="1"/>
    </xf>
    <xf numFmtId="0" fontId="45" fillId="2" borderId="3" xfId="0" applyFont="1" applyFill="1" applyBorder="1" applyAlignment="1">
      <alignment horizontal="left" vertical="center" wrapText="1"/>
    </xf>
    <xf numFmtId="0" fontId="44" fillId="32" borderId="3" xfId="0" applyFont="1" applyFill="1" applyBorder="1" applyAlignment="1">
      <alignment horizontal="center" vertical="center" wrapText="1"/>
    </xf>
    <xf numFmtId="0" fontId="45" fillId="2" borderId="3" xfId="0" applyFont="1" applyFill="1" applyBorder="1" applyAlignment="1">
      <alignment horizontal="center" vertical="center" wrapText="1"/>
    </xf>
    <xf numFmtId="0" fontId="45" fillId="16" borderId="3" xfId="0" applyFont="1" applyFill="1" applyBorder="1" applyAlignment="1">
      <alignment vertical="center" wrapText="1"/>
    </xf>
    <xf numFmtId="0" fontId="45" fillId="43" borderId="3" xfId="0" applyFont="1" applyFill="1" applyBorder="1" applyAlignment="1">
      <alignment horizontal="left" vertical="center" wrapText="1"/>
    </xf>
    <xf numFmtId="0" fontId="44" fillId="42" borderId="3" xfId="0" applyFont="1" applyFill="1" applyBorder="1" applyAlignment="1">
      <alignment horizontal="center" vertical="center" wrapText="1"/>
    </xf>
    <xf numFmtId="0" fontId="45" fillId="42" borderId="3" xfId="0" applyFont="1" applyFill="1" applyBorder="1" applyAlignment="1">
      <alignment horizontal="left" vertical="center" wrapText="1"/>
    </xf>
    <xf numFmtId="0" fontId="44" fillId="51" borderId="3" xfId="0" applyFont="1" applyFill="1" applyBorder="1" applyAlignment="1">
      <alignment horizontal="center" vertical="center"/>
    </xf>
    <xf numFmtId="0" fontId="51" fillId="2" borderId="3" xfId="0" applyFont="1" applyFill="1" applyBorder="1" applyAlignment="1">
      <alignment horizontal="center" vertical="center" wrapText="1"/>
    </xf>
    <xf numFmtId="0" fontId="45" fillId="33" borderId="3" xfId="0" applyFont="1" applyFill="1" applyBorder="1" applyAlignment="1">
      <alignment horizontal="left" vertical="center" wrapText="1"/>
    </xf>
    <xf numFmtId="0" fontId="44" fillId="34" borderId="3" xfId="0" applyFont="1" applyFill="1" applyBorder="1" applyAlignment="1">
      <alignment horizontal="center" vertical="center"/>
    </xf>
    <xf numFmtId="0" fontId="44" fillId="26" borderId="3" xfId="0" applyFont="1" applyFill="1" applyBorder="1" applyAlignment="1">
      <alignment horizontal="center" vertical="center" wrapText="1"/>
    </xf>
    <xf numFmtId="0" fontId="45" fillId="28" borderId="3" xfId="0" applyFont="1" applyFill="1" applyBorder="1" applyAlignment="1">
      <alignment horizontal="left" vertical="center" wrapText="1"/>
    </xf>
    <xf numFmtId="0" fontId="44" fillId="27" borderId="3" xfId="0" applyFont="1" applyFill="1" applyBorder="1" applyAlignment="1">
      <alignment horizontal="center" vertical="center"/>
    </xf>
    <xf numFmtId="0" fontId="22" fillId="25" borderId="3" xfId="0" applyFont="1" applyFill="1" applyBorder="1" applyAlignment="1">
      <alignment horizontal="left" vertical="center" wrapText="1"/>
    </xf>
    <xf numFmtId="0" fontId="22" fillId="37" borderId="3" xfId="0" applyFont="1" applyFill="1" applyBorder="1" applyAlignment="1">
      <alignment horizontal="left" vertical="center" wrapText="1"/>
    </xf>
    <xf numFmtId="0" fontId="21" fillId="0" borderId="0" xfId="0" applyFont="1" applyFill="1" applyAlignment="1"/>
    <xf numFmtId="0" fontId="6" fillId="0" borderId="0" xfId="0" applyFont="1" applyFill="1" applyAlignment="1">
      <alignment horizontal="right"/>
    </xf>
    <xf numFmtId="0" fontId="35" fillId="0" borderId="0" xfId="0" applyFont="1" applyFill="1" applyAlignment="1">
      <alignment horizontal="center" vertical="center"/>
    </xf>
    <xf numFmtId="3" fontId="24" fillId="19" borderId="3" xfId="0" applyNumberFormat="1" applyFont="1" applyFill="1" applyBorder="1" applyAlignment="1">
      <alignment horizontal="center" vertical="center" wrapText="1"/>
    </xf>
    <xf numFmtId="3" fontId="24" fillId="25" borderId="3" xfId="0" applyNumberFormat="1" applyFont="1" applyFill="1" applyBorder="1" applyAlignment="1">
      <alignment horizontal="center" vertical="center" wrapText="1"/>
    </xf>
    <xf numFmtId="3" fontId="24" fillId="25" borderId="9" xfId="0" applyNumberFormat="1" applyFont="1" applyFill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2" fontId="20" fillId="0" borderId="3" xfId="0" applyNumberFormat="1" applyFont="1" applyFill="1" applyBorder="1" applyAlignment="1">
      <alignment horizontal="center" vertical="center" wrapText="1"/>
    </xf>
    <xf numFmtId="2" fontId="16" fillId="49" borderId="5" xfId="0" applyNumberFormat="1" applyFont="1" applyFill="1" applyBorder="1" applyAlignment="1">
      <alignment horizontal="center" vertical="center" wrapText="1"/>
    </xf>
    <xf numFmtId="2" fontId="12" fillId="4" borderId="5" xfId="0" applyNumberFormat="1" applyFont="1" applyFill="1" applyBorder="1" applyAlignment="1">
      <alignment horizontal="center" vertical="center" wrapText="1"/>
    </xf>
    <xf numFmtId="2" fontId="16" fillId="10" borderId="3" xfId="0" applyNumberFormat="1" applyFont="1" applyFill="1" applyBorder="1" applyAlignment="1">
      <alignment horizontal="center" vertical="center" wrapText="1"/>
    </xf>
    <xf numFmtId="2" fontId="12" fillId="10" borderId="3" xfId="0" applyNumberFormat="1" applyFont="1" applyFill="1" applyBorder="1" applyAlignment="1">
      <alignment horizontal="center" vertical="center" wrapText="1"/>
    </xf>
    <xf numFmtId="2" fontId="24" fillId="25" borderId="3" xfId="0" applyNumberFormat="1" applyFont="1" applyFill="1" applyBorder="1" applyAlignment="1">
      <alignment horizontal="center" vertical="center" wrapText="1"/>
    </xf>
    <xf numFmtId="2" fontId="24" fillId="19" borderId="3" xfId="0" applyNumberFormat="1" applyFont="1" applyFill="1" applyBorder="1" applyAlignment="1">
      <alignment horizontal="center" vertical="center" wrapText="1"/>
    </xf>
    <xf numFmtId="2" fontId="12" fillId="19" borderId="3" xfId="0" applyNumberFormat="1" applyFont="1" applyFill="1" applyBorder="1" applyAlignment="1">
      <alignment horizontal="center" vertical="center" wrapText="1"/>
    </xf>
    <xf numFmtId="2" fontId="12" fillId="40" borderId="3" xfId="0" applyNumberFormat="1" applyFont="1" applyFill="1" applyBorder="1" applyAlignment="1">
      <alignment horizontal="center" vertical="center" wrapText="1"/>
    </xf>
    <xf numFmtId="3" fontId="44" fillId="7" borderId="3" xfId="0" applyNumberFormat="1" applyFont="1" applyFill="1" applyBorder="1" applyAlignment="1">
      <alignment horizontal="center" vertical="center" wrapText="1"/>
    </xf>
    <xf numFmtId="3" fontId="44" fillId="50" borderId="3" xfId="0" applyNumberFormat="1" applyFont="1" applyFill="1" applyBorder="1" applyAlignment="1">
      <alignment horizontal="center" vertical="center" wrapText="1"/>
    </xf>
    <xf numFmtId="2" fontId="48" fillId="8" borderId="3" xfId="0" applyNumberFormat="1" applyFont="1" applyFill="1" applyBorder="1" applyAlignment="1">
      <alignment horizontal="center" vertical="center" wrapText="1"/>
    </xf>
    <xf numFmtId="2" fontId="49" fillId="0" borderId="3" xfId="0" applyNumberFormat="1" applyFont="1" applyBorder="1"/>
    <xf numFmtId="2" fontId="48" fillId="8" borderId="6" xfId="0" applyNumberFormat="1" applyFont="1" applyFill="1" applyBorder="1" applyAlignment="1">
      <alignment horizontal="center" vertical="center" wrapText="1"/>
    </xf>
    <xf numFmtId="2" fontId="48" fillId="8" borderId="13" xfId="0" applyNumberFormat="1" applyFont="1" applyFill="1" applyBorder="1" applyAlignment="1">
      <alignment horizontal="center" vertical="center" wrapText="1"/>
    </xf>
    <xf numFmtId="0" fontId="14" fillId="22" borderId="0" xfId="0" applyFont="1" applyFill="1" applyAlignment="1">
      <alignment horizontal="center" wrapText="1"/>
    </xf>
    <xf numFmtId="0" fontId="4" fillId="0" borderId="10" xfId="0" applyFont="1" applyBorder="1"/>
    <xf numFmtId="0" fontId="4" fillId="0" borderId="11" xfId="0" applyFont="1" applyBorder="1"/>
    <xf numFmtId="1" fontId="43" fillId="31" borderId="16" xfId="0" applyNumberFormat="1" applyFont="1" applyFill="1" applyBorder="1" applyAlignment="1">
      <alignment horizontal="center" vertical="center" wrapText="1"/>
    </xf>
    <xf numFmtId="1" fontId="43" fillId="31" borderId="15" xfId="0" applyNumberFormat="1" applyFont="1" applyFill="1" applyBorder="1" applyAlignment="1">
      <alignment horizontal="center" vertical="center" wrapText="1"/>
    </xf>
    <xf numFmtId="0" fontId="41" fillId="41" borderId="0" xfId="0" applyFont="1" applyFill="1" applyAlignment="1">
      <alignment horizontal="left" wrapText="1"/>
    </xf>
    <xf numFmtId="3" fontId="16" fillId="30" borderId="3" xfId="0" applyNumberFormat="1" applyFont="1" applyFill="1" applyBorder="1" applyAlignment="1">
      <alignment horizontal="center" vertical="center" wrapText="1"/>
    </xf>
    <xf numFmtId="0" fontId="23" fillId="30" borderId="3" xfId="0" applyFont="1" applyFill="1" applyBorder="1"/>
    <xf numFmtId="0" fontId="6" fillId="14" borderId="3" xfId="0" applyFont="1" applyFill="1" applyBorder="1" applyAlignment="1">
      <alignment horizontal="center" vertical="center" wrapText="1"/>
    </xf>
    <xf numFmtId="0" fontId="31" fillId="14" borderId="3" xfId="0" applyFont="1" applyFill="1" applyBorder="1"/>
    <xf numFmtId="3" fontId="31" fillId="23" borderId="6" xfId="0" applyNumberFormat="1" applyFont="1" applyFill="1" applyBorder="1" applyAlignment="1">
      <alignment horizontal="center" vertical="center" textRotation="90" wrapText="1"/>
    </xf>
    <xf numFmtId="3" fontId="31" fillId="23" borderId="14" xfId="0" applyNumberFormat="1" applyFont="1" applyFill="1" applyBorder="1" applyAlignment="1">
      <alignment horizontal="center" vertical="center" textRotation="90" wrapText="1"/>
    </xf>
    <xf numFmtId="3" fontId="31" fillId="23" borderId="13" xfId="0" applyNumberFormat="1" applyFont="1" applyFill="1" applyBorder="1" applyAlignment="1">
      <alignment horizontal="center" vertical="center" textRotation="90" wrapText="1"/>
    </xf>
    <xf numFmtId="0" fontId="4" fillId="0" borderId="7" xfId="0" applyFont="1" applyBorder="1"/>
    <xf numFmtId="0" fontId="4" fillId="0" borderId="8" xfId="0" applyFont="1" applyBorder="1"/>
    <xf numFmtId="0" fontId="6" fillId="15" borderId="9" xfId="0" applyFont="1" applyFill="1" applyBorder="1" applyAlignment="1">
      <alignment horizontal="center" vertical="center" wrapText="1"/>
    </xf>
    <xf numFmtId="0" fontId="32" fillId="14" borderId="9" xfId="0" applyFont="1" applyFill="1" applyBorder="1"/>
    <xf numFmtId="0" fontId="6" fillId="0" borderId="0" xfId="0" applyFont="1" applyFill="1" applyAlignment="1">
      <alignment horizontal="right" wrapText="1"/>
    </xf>
    <xf numFmtId="0" fontId="50" fillId="25" borderId="4" xfId="0" applyFont="1" applyFill="1" applyBorder="1" applyAlignment="1">
      <alignment horizontal="center" vertical="center" wrapText="1"/>
    </xf>
    <xf numFmtId="0" fontId="50" fillId="25" borderId="12" xfId="0" applyFont="1" applyFill="1" applyBorder="1" applyAlignment="1">
      <alignment horizontal="center" vertical="center" wrapText="1"/>
    </xf>
    <xf numFmtId="0" fontId="19" fillId="25" borderId="4" xfId="0" applyFont="1" applyFill="1" applyBorder="1" applyAlignment="1">
      <alignment horizontal="center" vertical="center" wrapText="1"/>
    </xf>
    <xf numFmtId="0" fontId="19" fillId="25" borderId="12" xfId="0" applyFont="1" applyFill="1" applyBorder="1" applyAlignment="1">
      <alignment horizontal="center" vertical="center" wrapText="1"/>
    </xf>
    <xf numFmtId="3" fontId="16" fillId="30" borderId="6" xfId="0" applyNumberFormat="1" applyFont="1" applyFill="1" applyBorder="1" applyAlignment="1">
      <alignment horizontal="center" vertical="center" wrapText="1"/>
    </xf>
    <xf numFmtId="3" fontId="16" fillId="30" borderId="13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5" fillId="25" borderId="4" xfId="0" applyFont="1" applyFill="1" applyBorder="1" applyAlignment="1">
      <alignment horizontal="center" vertical="center" wrapText="1"/>
    </xf>
    <xf numFmtId="0" fontId="45" fillId="25" borderId="12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17" fillId="0" borderId="3" xfId="0" applyFont="1" applyBorder="1"/>
    <xf numFmtId="0" fontId="47" fillId="0" borderId="0" xfId="0" applyFont="1" applyAlignment="1">
      <alignment horizontal="left" vertical="top" wrapText="1"/>
    </xf>
    <xf numFmtId="0" fontId="44" fillId="0" borderId="6" xfId="0" applyFont="1" applyBorder="1" applyAlignment="1">
      <alignment horizontal="center" vertical="center" wrapText="1"/>
    </xf>
    <xf numFmtId="0" fontId="44" fillId="0" borderId="13" xfId="0" applyFont="1" applyBorder="1" applyAlignment="1">
      <alignment horizontal="center" vertical="center" wrapText="1"/>
    </xf>
    <xf numFmtId="3" fontId="42" fillId="21" borderId="26" xfId="0" applyNumberFormat="1" applyFont="1" applyFill="1" applyBorder="1" applyAlignment="1">
      <alignment horizontal="center" vertical="center" textRotation="90" wrapText="1"/>
    </xf>
    <xf numFmtId="3" fontId="42" fillId="21" borderId="27" xfId="0" applyNumberFormat="1" applyFont="1" applyFill="1" applyBorder="1" applyAlignment="1">
      <alignment horizontal="center" vertical="center" textRotation="90" wrapText="1"/>
    </xf>
    <xf numFmtId="3" fontId="42" fillId="21" borderId="28" xfId="0" applyNumberFormat="1" applyFont="1" applyFill="1" applyBorder="1" applyAlignment="1">
      <alignment horizontal="center" vertical="center" textRotation="90" wrapText="1"/>
    </xf>
    <xf numFmtId="3" fontId="42" fillId="21" borderId="29" xfId="0" applyNumberFormat="1" applyFont="1" applyFill="1" applyBorder="1" applyAlignment="1">
      <alignment horizontal="center" vertical="center" textRotation="90" wrapText="1"/>
    </xf>
    <xf numFmtId="3" fontId="42" fillId="21" borderId="20" xfId="0" applyNumberFormat="1" applyFont="1" applyFill="1" applyBorder="1" applyAlignment="1">
      <alignment horizontal="center" vertical="center" textRotation="90" wrapText="1"/>
    </xf>
    <xf numFmtId="3" fontId="42" fillId="21" borderId="30" xfId="0" applyNumberFormat="1" applyFont="1" applyFill="1" applyBorder="1" applyAlignment="1">
      <alignment horizontal="center" vertical="center" textRotation="90" wrapText="1"/>
    </xf>
    <xf numFmtId="3" fontId="42" fillId="20" borderId="31" xfId="0" applyNumberFormat="1" applyFont="1" applyFill="1" applyBorder="1" applyAlignment="1">
      <alignment horizontal="center" vertical="center" textRotation="90" wrapText="1"/>
    </xf>
    <xf numFmtId="3" fontId="42" fillId="20" borderId="24" xfId="0" applyNumberFormat="1" applyFont="1" applyFill="1" applyBorder="1" applyAlignment="1">
      <alignment horizontal="center" vertical="center" textRotation="90" wrapText="1"/>
    </xf>
    <xf numFmtId="3" fontId="42" fillId="20" borderId="32" xfId="0" applyNumberFormat="1" applyFont="1" applyFill="1" applyBorder="1" applyAlignment="1">
      <alignment horizontal="center" vertical="center" textRotation="90" wrapText="1"/>
    </xf>
    <xf numFmtId="3" fontId="42" fillId="29" borderId="33" xfId="0" applyNumberFormat="1" applyFont="1" applyFill="1" applyBorder="1" applyAlignment="1">
      <alignment horizontal="center" vertical="center" textRotation="90" wrapText="1"/>
    </xf>
    <xf numFmtId="3" fontId="42" fillId="29" borderId="34" xfId="0" applyNumberFormat="1" applyFont="1" applyFill="1" applyBorder="1" applyAlignment="1">
      <alignment horizontal="center" vertical="center" textRotation="90" wrapText="1"/>
    </xf>
    <xf numFmtId="3" fontId="42" fillId="29" borderId="35" xfId="0" applyNumberFormat="1" applyFont="1" applyFill="1" applyBorder="1" applyAlignment="1">
      <alignment horizontal="center" vertical="center" textRotation="90" wrapText="1"/>
    </xf>
    <xf numFmtId="3" fontId="42" fillId="24" borderId="21" xfId="0" applyNumberFormat="1" applyFont="1" applyFill="1" applyBorder="1" applyAlignment="1">
      <alignment horizontal="center" vertical="center" textRotation="90" wrapText="1"/>
    </xf>
    <xf numFmtId="3" fontId="42" fillId="24" borderId="14" xfId="0" applyNumberFormat="1" applyFont="1" applyFill="1" applyBorder="1" applyAlignment="1">
      <alignment horizontal="center" vertical="center" textRotation="90" wrapText="1"/>
    </xf>
    <xf numFmtId="3" fontId="42" fillId="24" borderId="22" xfId="0" applyNumberFormat="1" applyFont="1" applyFill="1" applyBorder="1" applyAlignment="1">
      <alignment horizontal="center" vertical="center" textRotation="90" wrapText="1"/>
    </xf>
    <xf numFmtId="0" fontId="4" fillId="0" borderId="6" xfId="0" applyFont="1" applyBorder="1"/>
    <xf numFmtId="0" fontId="42" fillId="15" borderId="6" xfId="0" applyFont="1" applyFill="1" applyBorder="1" applyAlignment="1">
      <alignment horizontal="center" vertical="center" wrapText="1"/>
    </xf>
    <xf numFmtId="0" fontId="42" fillId="15" borderId="1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4" fillId="0" borderId="3" xfId="0" applyFont="1" applyBorder="1"/>
    <xf numFmtId="0" fontId="11" fillId="3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textRotation="90" wrapText="1"/>
    </xf>
    <xf numFmtId="0" fontId="32" fillId="0" borderId="3" xfId="0" applyFont="1" applyBorder="1"/>
    <xf numFmtId="1" fontId="50" fillId="3" borderId="3" xfId="0" applyNumberFormat="1" applyFont="1" applyFill="1" applyBorder="1" applyAlignment="1">
      <alignment horizontal="center" vertical="center" textRotation="90" wrapText="1"/>
    </xf>
    <xf numFmtId="1" fontId="32" fillId="0" borderId="3" xfId="0" applyNumberFormat="1" applyFont="1" applyBorder="1"/>
    <xf numFmtId="1" fontId="50" fillId="17" borderId="3" xfId="0" applyNumberFormat="1" applyFont="1" applyFill="1" applyBorder="1" applyAlignment="1">
      <alignment horizontal="center" vertical="center" textRotation="90" wrapText="1"/>
    </xf>
    <xf numFmtId="1" fontId="32" fillId="18" borderId="3" xfId="0" applyNumberFormat="1" applyFont="1" applyFill="1" applyBorder="1"/>
    <xf numFmtId="1" fontId="42" fillId="3" borderId="3" xfId="0" applyNumberFormat="1" applyFont="1" applyFill="1" applyBorder="1" applyAlignment="1">
      <alignment horizontal="center" vertical="center" textRotation="90" wrapText="1"/>
    </xf>
    <xf numFmtId="0" fontId="22" fillId="0" borderId="4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6" fillId="3" borderId="3" xfId="0" applyFont="1" applyFill="1" applyBorder="1" applyAlignment="1">
      <alignment horizontal="center" vertical="center" wrapText="1"/>
    </xf>
    <xf numFmtId="1" fontId="6" fillId="3" borderId="3" xfId="0" applyNumberFormat="1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7" fillId="0" borderId="5" xfId="0" applyFont="1" applyBorder="1"/>
    <xf numFmtId="0" fontId="2" fillId="3" borderId="3" xfId="0" applyFont="1" applyFill="1" applyBorder="1" applyAlignment="1">
      <alignment horizontal="center" vertical="center" wrapText="1"/>
    </xf>
    <xf numFmtId="3" fontId="14" fillId="52" borderId="6" xfId="0" applyNumberFormat="1" applyFont="1" applyFill="1" applyBorder="1" applyAlignment="1">
      <alignment horizontal="center" vertical="center" wrapText="1"/>
    </xf>
    <xf numFmtId="3" fontId="14" fillId="52" borderId="13" xfId="0" applyNumberFormat="1" applyFont="1" applyFill="1" applyBorder="1" applyAlignment="1">
      <alignment horizontal="center" vertical="center" wrapText="1"/>
    </xf>
    <xf numFmtId="0" fontId="11" fillId="0" borderId="3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37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31" fillId="14" borderId="6" xfId="0" applyFont="1" applyFill="1" applyBorder="1" applyAlignment="1">
      <alignment horizontal="center" vertical="center"/>
    </xf>
    <xf numFmtId="0" fontId="31" fillId="14" borderId="13" xfId="0" applyFont="1" applyFill="1" applyBorder="1" applyAlignment="1">
      <alignment horizontal="center" vertical="center"/>
    </xf>
    <xf numFmtId="0" fontId="6" fillId="14" borderId="6" xfId="0" applyFont="1" applyFill="1" applyBorder="1" applyAlignment="1">
      <alignment horizontal="center" vertical="center" wrapText="1"/>
    </xf>
    <xf numFmtId="0" fontId="6" fillId="14" borderId="13" xfId="0" applyFont="1" applyFill="1" applyBorder="1" applyAlignment="1">
      <alignment horizontal="center" vertical="center" wrapText="1"/>
    </xf>
    <xf numFmtId="0" fontId="32" fillId="0" borderId="3" xfId="0" applyFont="1" applyBorder="1" applyAlignment="1">
      <alignment horizontal="center"/>
    </xf>
    <xf numFmtId="0" fontId="37" fillId="3" borderId="3" xfId="0" applyFont="1" applyFill="1" applyBorder="1" applyAlignment="1">
      <alignment horizontal="center" vertical="center" wrapText="1"/>
    </xf>
    <xf numFmtId="0" fontId="38" fillId="0" borderId="3" xfId="0" applyFont="1" applyBorder="1" applyAlignment="1">
      <alignment horizontal="center"/>
    </xf>
    <xf numFmtId="0" fontId="21" fillId="0" borderId="3" xfId="0" applyFont="1" applyBorder="1" applyAlignment="1"/>
    <xf numFmtId="3" fontId="42" fillId="0" borderId="17" xfId="0" applyNumberFormat="1" applyFont="1" applyFill="1" applyBorder="1" applyAlignment="1">
      <alignment horizontal="center" vertical="center" textRotation="90" wrapText="1"/>
    </xf>
    <xf numFmtId="3" fontId="42" fillId="0" borderId="18" xfId="0" applyNumberFormat="1" applyFont="1" applyFill="1" applyBorder="1" applyAlignment="1">
      <alignment horizontal="center" vertical="center" textRotation="90" wrapText="1"/>
    </xf>
    <xf numFmtId="3" fontId="42" fillId="0" borderId="19" xfId="0" applyNumberFormat="1" applyFont="1" applyFill="1" applyBorder="1" applyAlignment="1">
      <alignment horizontal="center" vertical="center" textRotation="90" wrapText="1"/>
    </xf>
    <xf numFmtId="3" fontId="42" fillId="24" borderId="23" xfId="0" applyNumberFormat="1" applyFont="1" applyFill="1" applyBorder="1" applyAlignment="1">
      <alignment horizontal="center" vertical="center" textRotation="90" wrapText="1"/>
    </xf>
    <xf numFmtId="3" fontId="42" fillId="24" borderId="24" xfId="0" applyNumberFormat="1" applyFont="1" applyFill="1" applyBorder="1" applyAlignment="1">
      <alignment horizontal="center" vertical="center" textRotation="90" wrapText="1"/>
    </xf>
    <xf numFmtId="3" fontId="42" fillId="24" borderId="25" xfId="0" applyNumberFormat="1" applyFont="1" applyFill="1" applyBorder="1" applyAlignment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0066"/>
      <color rgb="FFFF66CC"/>
      <color rgb="FF66FFFF"/>
      <color rgb="FFFFCC99"/>
      <color rgb="FFFFCCCC"/>
      <color rgb="FFFFCCFF"/>
      <color rgb="FFB8E08C"/>
      <color rgb="FF00FFFF"/>
      <color rgb="FFFF9999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Harmonogram!$A$8:$AL$8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5" formatCode="#,##0">
                  <c:v>375</c:v>
                </c:pt>
                <c:pt idx="6" formatCode="#,##0">
                  <c:v>140</c:v>
                </c:pt>
                <c:pt idx="7" formatCode="#,##0">
                  <c:v>80</c:v>
                </c:pt>
                <c:pt idx="8" formatCode="#,##0">
                  <c:v>60</c:v>
                </c:pt>
                <c:pt idx="9" formatCode="#,##0">
                  <c:v>60</c:v>
                </c:pt>
                <c:pt idx="10" formatCode="#,##0">
                  <c:v>0</c:v>
                </c:pt>
                <c:pt idx="11" formatCode="#,##0">
                  <c:v>235</c:v>
                </c:pt>
                <c:pt idx="12" formatCode="#,##0">
                  <c:v>90</c:v>
                </c:pt>
                <c:pt idx="13" formatCode="#,##0">
                  <c:v>60</c:v>
                </c:pt>
                <c:pt idx="14" formatCode="#,##0">
                  <c:v>0</c:v>
                </c:pt>
                <c:pt idx="15" formatCode="#,##0">
                  <c:v>45</c:v>
                </c:pt>
                <c:pt idx="16" formatCode="#,##0">
                  <c:v>0</c:v>
                </c:pt>
                <c:pt idx="17" formatCode="#,##0">
                  <c:v>195</c:v>
                </c:pt>
                <c:pt idx="18" formatCode="#,##0">
                  <c:v>20</c:v>
                </c:pt>
                <c:pt idx="19" formatCode="#,##0">
                  <c:v>0</c:v>
                </c:pt>
                <c:pt idx="20" formatCode="#,##0">
                  <c:v>15</c:v>
                </c:pt>
                <c:pt idx="21" formatCode="#,##0">
                  <c:v>0</c:v>
                </c:pt>
                <c:pt idx="22" formatCode="#,##0">
                  <c:v>40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0.00">
                  <c:v>12</c:v>
                </c:pt>
                <c:pt idx="29" formatCode="0.00">
                  <c:v>3</c:v>
                </c:pt>
                <c:pt idx="30" formatCode="0.00">
                  <c:v>0</c:v>
                </c:pt>
                <c:pt idx="31" formatCode="0.00">
                  <c:v>15</c:v>
                </c:pt>
                <c:pt idx="32" formatCode="0.00">
                  <c:v>5.6000000000000005</c:v>
                </c:pt>
                <c:pt idx="33" formatCode="0.00">
                  <c:v>6</c:v>
                </c:pt>
                <c:pt idx="34" formatCode="0.00">
                  <c:v>2</c:v>
                </c:pt>
                <c:pt idx="35" formatCode="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D0-43CB-9A55-16366C7DF7B4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Harmonogram!$A$9:$AL$9</c:f>
              <c:numCache>
                <c:formatCode>General</c:formatCode>
                <c:ptCount val="3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5" formatCode="#,##0">
                  <c:v>75</c:v>
                </c:pt>
                <c:pt idx="6" formatCode="#,##0">
                  <c:v>25</c:v>
                </c:pt>
                <c:pt idx="7" formatCode="#,##0">
                  <c:v>10</c:v>
                </c:pt>
                <c:pt idx="8" formatCode="#,##0">
                  <c:v>15</c:v>
                </c:pt>
                <c:pt idx="9" formatCode="#,##0">
                  <c:v>15</c:v>
                </c:pt>
                <c:pt idx="10" formatCode="#,##0">
                  <c:v>0</c:v>
                </c:pt>
                <c:pt idx="11" formatCode="#,##0">
                  <c:v>50</c:v>
                </c:pt>
                <c:pt idx="12" formatCode="#,##0">
                  <c:v>35</c:v>
                </c:pt>
                <c:pt idx="13" formatCode="#,##0">
                  <c:v>10</c:v>
                </c:pt>
                <c:pt idx="15" formatCode="#,##0">
                  <c:v>15</c:v>
                </c:pt>
                <c:pt idx="17" formatCode="#,##0">
                  <c:v>50</c:v>
                </c:pt>
                <c:pt idx="28" formatCode="0.00">
                  <c:v>3</c:v>
                </c:pt>
                <c:pt idx="29" formatCode="0.00">
                  <c:v>0</c:v>
                </c:pt>
                <c:pt idx="30" formatCode="0.00">
                  <c:v>0</c:v>
                </c:pt>
                <c:pt idx="31" formatCode="0.00">
                  <c:v>3</c:v>
                </c:pt>
                <c:pt idx="32" formatCode="0.00">
                  <c:v>1</c:v>
                </c:pt>
                <c:pt idx="33" formatCode="0.00">
                  <c:v>2</c:v>
                </c:pt>
                <c:pt idx="35" formatCode="0.00">
                  <c:v>0</c:v>
                </c:pt>
                <c:pt idx="36" formatCode="#,##0">
                  <c:v>30</c:v>
                </c:pt>
                <c:pt idx="37" formatCode="#,##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D0-43CB-9A55-16366C7DF7B4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Matka!#REF!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D0-43CB-9A55-16366C7DF7B4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Matka!#REF!</c:f>
              <c:numCache>
                <c:formatCode>General</c:formatCode>
                <c:ptCount val="59"/>
                <c:pt idx="0">
                  <c:v>5</c:v>
                </c:pt>
                <c:pt idx="1">
                  <c:v>0</c:v>
                </c:pt>
                <c:pt idx="2">
                  <c:v>0</c:v>
                </c:pt>
                <c:pt idx="6" formatCode="#,##0">
                  <c:v>75</c:v>
                </c:pt>
                <c:pt idx="7" formatCode="#,##0">
                  <c:v>60</c:v>
                </c:pt>
                <c:pt idx="8" formatCode="#,##0">
                  <c:v>0</c:v>
                </c:pt>
                <c:pt idx="9" formatCode="#,##0">
                  <c:v>60</c:v>
                </c:pt>
                <c:pt idx="10" formatCode="#,##0">
                  <c:v>60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15</c:v>
                </c:pt>
                <c:pt idx="17" formatCode="#,##0">
                  <c:v>20</c:v>
                </c:pt>
                <c:pt idx="21" formatCode="#,##0">
                  <c:v>5</c:v>
                </c:pt>
                <c:pt idx="23" formatCode="#,##0">
                  <c:v>20</c:v>
                </c:pt>
                <c:pt idx="27" formatCode="#,##0">
                  <c:v>5</c:v>
                </c:pt>
                <c:pt idx="29" formatCode="#,##0">
                  <c:v>20</c:v>
                </c:pt>
                <c:pt idx="33" formatCode="#,##0">
                  <c:v>5</c:v>
                </c:pt>
                <c:pt idx="40" formatCode="0">
                  <c:v>1</c:v>
                </c:pt>
                <c:pt idx="41" formatCode="0">
                  <c:v>1</c:v>
                </c:pt>
                <c:pt idx="42" formatCode="0">
                  <c:v>1</c:v>
                </c:pt>
                <c:pt idx="43" formatCode="0">
                  <c:v>0</c:v>
                </c:pt>
                <c:pt idx="44" formatCode="0">
                  <c:v>3</c:v>
                </c:pt>
                <c:pt idx="45" formatCode="0">
                  <c:v>2.4</c:v>
                </c:pt>
                <c:pt idx="46" formatCode="0">
                  <c:v>2.4</c:v>
                </c:pt>
                <c:pt idx="47" formatCode="0">
                  <c:v>0</c:v>
                </c:pt>
                <c:pt idx="49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D0-43CB-9A55-16366C7DF7B4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Matka!#REF!</c:f>
              <c:numCache>
                <c:formatCode>General</c:formatCode>
                <c:ptCount val="59"/>
                <c:pt idx="1">
                  <c:v>0</c:v>
                </c:pt>
                <c:pt idx="6" formatCode="#,##0">
                  <c:v>125</c:v>
                </c:pt>
                <c:pt idx="7" formatCode="#,##0">
                  <c:v>85</c:v>
                </c:pt>
                <c:pt idx="8" formatCode="#,##0">
                  <c:v>20</c:v>
                </c:pt>
                <c:pt idx="9" formatCode="#,##0">
                  <c:v>65</c:v>
                </c:pt>
                <c:pt idx="10" formatCode="#,##0">
                  <c:v>0</c:v>
                </c:pt>
                <c:pt idx="11" formatCode="#,##0">
                  <c:v>65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40</c:v>
                </c:pt>
                <c:pt idx="16" formatCode="#,##0">
                  <c:v>5</c:v>
                </c:pt>
                <c:pt idx="18" formatCode="#,##0">
                  <c:v>15</c:v>
                </c:pt>
                <c:pt idx="21" formatCode="#,##0">
                  <c:v>5</c:v>
                </c:pt>
                <c:pt idx="22" formatCode="#,##0">
                  <c:v>5</c:v>
                </c:pt>
                <c:pt idx="24" formatCode="#,##0">
                  <c:v>15</c:v>
                </c:pt>
                <c:pt idx="27" formatCode="#,##0">
                  <c:v>5</c:v>
                </c:pt>
                <c:pt idx="28" formatCode="#,##0">
                  <c:v>5</c:v>
                </c:pt>
                <c:pt idx="30" formatCode="#,##0">
                  <c:v>15</c:v>
                </c:pt>
                <c:pt idx="33" formatCode="#,##0">
                  <c:v>5</c:v>
                </c:pt>
                <c:pt idx="34" formatCode="#,##0">
                  <c:v>5</c:v>
                </c:pt>
                <c:pt idx="36" formatCode="#,##0">
                  <c:v>20</c:v>
                </c:pt>
                <c:pt idx="39" formatCode="#,##0">
                  <c:v>25</c:v>
                </c:pt>
                <c:pt idx="40" formatCode="0">
                  <c:v>1</c:v>
                </c:pt>
                <c:pt idx="41" formatCode="0">
                  <c:v>1</c:v>
                </c:pt>
                <c:pt idx="42" formatCode="0">
                  <c:v>1</c:v>
                </c:pt>
                <c:pt idx="43" formatCode="0">
                  <c:v>2</c:v>
                </c:pt>
                <c:pt idx="44" formatCode="0">
                  <c:v>5</c:v>
                </c:pt>
                <c:pt idx="45" formatCode="0">
                  <c:v>3.4</c:v>
                </c:pt>
                <c:pt idx="46" formatCode="0">
                  <c:v>2.6</c:v>
                </c:pt>
                <c:pt idx="47" formatCode="0">
                  <c:v>0</c:v>
                </c:pt>
                <c:pt idx="49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D0-43CB-9A55-16366C7DF7B4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Matka!#REF!</c:f>
              <c:numCache>
                <c:formatCode>General</c:formatCode>
                <c:ptCount val="59"/>
                <c:pt idx="0">
                  <c:v>4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9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7D0-43CB-9A55-16366C7DF7B4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Matka!#REF!</c:f>
              <c:numCache>
                <c:formatCode>General</c:formatCode>
                <c:ptCount val="59"/>
                <c:pt idx="0">
                  <c:v>5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9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7D0-43CB-9A55-16366C7DF7B4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Harmonogram!$A$11:$AL$11</c:f>
              <c:numCache>
                <c:formatCode>General</c:formatCode>
                <c:ptCount val="38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5" formatCode="#,##0">
                  <c:v>50</c:v>
                </c:pt>
                <c:pt idx="6" formatCode="#,##0">
                  <c:v>15</c:v>
                </c:pt>
                <c:pt idx="7" formatCode="#,##0">
                  <c:v>15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35</c:v>
                </c:pt>
                <c:pt idx="12" formatCode="#,##0">
                  <c:v>0</c:v>
                </c:pt>
                <c:pt idx="13" formatCode="#,##0">
                  <c:v>15</c:v>
                </c:pt>
                <c:pt idx="17" formatCode="#,##0">
                  <c:v>35</c:v>
                </c:pt>
                <c:pt idx="28" formatCode="0.00">
                  <c:v>2</c:v>
                </c:pt>
                <c:pt idx="29" formatCode="0.00">
                  <c:v>0</c:v>
                </c:pt>
                <c:pt idx="30" formatCode="0.00">
                  <c:v>0</c:v>
                </c:pt>
                <c:pt idx="31" formatCode="0.00">
                  <c:v>2</c:v>
                </c:pt>
                <c:pt idx="32" formatCode="0.00">
                  <c:v>0.6</c:v>
                </c:pt>
                <c:pt idx="33" formatCode="0.00">
                  <c:v>0</c:v>
                </c:pt>
                <c:pt idx="35" formatCode="0.00">
                  <c:v>0</c:v>
                </c:pt>
                <c:pt idx="36" formatCode="#,##0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7D0-43CB-9A55-16366C7DF7B4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Harmonogram!$A$12:$AL$12</c:f>
              <c:numCache>
                <c:formatCode>General</c:formatCode>
                <c:ptCount val="38"/>
                <c:pt idx="0">
                  <c:v>4</c:v>
                </c:pt>
                <c:pt idx="1">
                  <c:v>0</c:v>
                </c:pt>
                <c:pt idx="3">
                  <c:v>0</c:v>
                </c:pt>
                <c:pt idx="5" formatCode="#,##0">
                  <c:v>50</c:v>
                </c:pt>
                <c:pt idx="6" formatCode="#,##0">
                  <c:v>25</c:v>
                </c:pt>
                <c:pt idx="7" formatCode="#,##0">
                  <c:v>10</c:v>
                </c:pt>
                <c:pt idx="8" formatCode="#,##0">
                  <c:v>15</c:v>
                </c:pt>
                <c:pt idx="9" formatCode="#,##0">
                  <c:v>15</c:v>
                </c:pt>
                <c:pt idx="10" formatCode="#,##0">
                  <c:v>0</c:v>
                </c:pt>
                <c:pt idx="11" formatCode="#,##0">
                  <c:v>25</c:v>
                </c:pt>
                <c:pt idx="12" formatCode="#,##0">
                  <c:v>10</c:v>
                </c:pt>
                <c:pt idx="18" formatCode="#,##0">
                  <c:v>10</c:v>
                </c:pt>
                <c:pt idx="20" formatCode="#,##0">
                  <c:v>15</c:v>
                </c:pt>
                <c:pt idx="22" formatCode="#,##0">
                  <c:v>25</c:v>
                </c:pt>
                <c:pt idx="28" formatCode="0.00">
                  <c:v>0</c:v>
                </c:pt>
                <c:pt idx="29" formatCode="0.00">
                  <c:v>2</c:v>
                </c:pt>
                <c:pt idx="30" formatCode="0.00">
                  <c:v>0</c:v>
                </c:pt>
                <c:pt idx="31" formatCode="0.00">
                  <c:v>2</c:v>
                </c:pt>
                <c:pt idx="32" formatCode="0.00">
                  <c:v>1</c:v>
                </c:pt>
                <c:pt idx="33" formatCode="0.00">
                  <c:v>1</c:v>
                </c:pt>
                <c:pt idx="35" formatCode="0.00">
                  <c:v>0</c:v>
                </c:pt>
                <c:pt idx="37" formatCode="#,##0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7D0-43CB-9A55-16366C7DF7B4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Harmonogram!$A$14:$AL$14</c:f>
              <c:numCache>
                <c:formatCode>General</c:formatCode>
                <c:ptCount val="38"/>
                <c:pt idx="0">
                  <c:v>6</c:v>
                </c:pt>
                <c:pt idx="1">
                  <c:v>0</c:v>
                </c:pt>
                <c:pt idx="2">
                  <c:v>0</c:v>
                </c:pt>
                <c:pt idx="5" formatCode="#,##0">
                  <c:v>75</c:v>
                </c:pt>
                <c:pt idx="6" formatCode="#,##0">
                  <c:v>30</c:v>
                </c:pt>
                <c:pt idx="7" formatCode="#,##0">
                  <c:v>10</c:v>
                </c:pt>
                <c:pt idx="8" formatCode="#,##0">
                  <c:v>20</c:v>
                </c:pt>
                <c:pt idx="9" formatCode="#,##0">
                  <c:v>20</c:v>
                </c:pt>
                <c:pt idx="10" formatCode="#,##0">
                  <c:v>0</c:v>
                </c:pt>
                <c:pt idx="11" formatCode="#,##0">
                  <c:v>45</c:v>
                </c:pt>
                <c:pt idx="12" formatCode="#,##0">
                  <c:v>30</c:v>
                </c:pt>
                <c:pt idx="13" formatCode="#,##0">
                  <c:v>10</c:v>
                </c:pt>
                <c:pt idx="15" formatCode="#,##0">
                  <c:v>20</c:v>
                </c:pt>
                <c:pt idx="17" formatCode="#,##0">
                  <c:v>45</c:v>
                </c:pt>
                <c:pt idx="28" formatCode="0.00">
                  <c:v>3</c:v>
                </c:pt>
                <c:pt idx="29" formatCode="0.00">
                  <c:v>0</c:v>
                </c:pt>
                <c:pt idx="30" formatCode="0.00">
                  <c:v>0</c:v>
                </c:pt>
                <c:pt idx="31" formatCode="0.00">
                  <c:v>3</c:v>
                </c:pt>
                <c:pt idx="32" formatCode="0.00">
                  <c:v>1.2</c:v>
                </c:pt>
                <c:pt idx="33" formatCode="0.00">
                  <c:v>2</c:v>
                </c:pt>
                <c:pt idx="35" formatCode="0.00">
                  <c:v>0</c:v>
                </c:pt>
                <c:pt idx="36" formatCode="#,##0">
                  <c:v>40</c:v>
                </c:pt>
                <c:pt idx="37" formatCode="#,##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7D0-43CB-9A55-16366C7DF7B4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Matka!#REF!</c:f>
              <c:numCache>
                <c:formatCode>General</c:formatCode>
                <c:ptCount val="59"/>
                <c:pt idx="0">
                  <c:v>12</c:v>
                </c:pt>
                <c:pt idx="1">
                  <c:v>0</c:v>
                </c:pt>
                <c:pt idx="2">
                  <c:v>0</c:v>
                </c:pt>
                <c:pt idx="6" formatCode="#,##0">
                  <c:v>50</c:v>
                </c:pt>
                <c:pt idx="7" formatCode="#,##0">
                  <c:v>30</c:v>
                </c:pt>
                <c:pt idx="8" formatCode="#,##0">
                  <c:v>15</c:v>
                </c:pt>
                <c:pt idx="9" formatCode="#,##0">
                  <c:v>15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15</c:v>
                </c:pt>
                <c:pt idx="13" formatCode="#,##0">
                  <c:v>0</c:v>
                </c:pt>
                <c:pt idx="14" formatCode="#,##0">
                  <c:v>20</c:v>
                </c:pt>
                <c:pt idx="15" formatCode="#,##0">
                  <c:v>10</c:v>
                </c:pt>
                <c:pt idx="16" formatCode="#,##0">
                  <c:v>15</c:v>
                </c:pt>
                <c:pt idx="19" formatCode="#,##0">
                  <c:v>15</c:v>
                </c:pt>
                <c:pt idx="21" formatCode="#,##0">
                  <c:v>20</c:v>
                </c:pt>
                <c:pt idx="40" formatCode="0">
                  <c:v>2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2</c:v>
                </c:pt>
                <c:pt idx="45" formatCode="0">
                  <c:v>1.2</c:v>
                </c:pt>
                <c:pt idx="46" formatCode="0">
                  <c:v>1</c:v>
                </c:pt>
                <c:pt idx="47" formatCode="0">
                  <c:v>0</c:v>
                </c:pt>
                <c:pt idx="49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7D0-43CB-9A55-16366C7DF7B4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Harmonogram!$A$16:$AL$16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5" formatCode="#,##0">
                  <c:v>575</c:v>
                </c:pt>
                <c:pt idx="6" formatCode="#,##0">
                  <c:v>230</c:v>
                </c:pt>
                <c:pt idx="7" formatCode="#,##0">
                  <c:v>55</c:v>
                </c:pt>
                <c:pt idx="8" formatCode="#,##0">
                  <c:v>175</c:v>
                </c:pt>
                <c:pt idx="9" formatCode="#,##0">
                  <c:v>155</c:v>
                </c:pt>
                <c:pt idx="10" formatCode="#,##0">
                  <c:v>20</c:v>
                </c:pt>
                <c:pt idx="11" formatCode="#,##0">
                  <c:v>345</c:v>
                </c:pt>
                <c:pt idx="12" formatCode="#,##0">
                  <c:v>175</c:v>
                </c:pt>
                <c:pt idx="13" formatCode="#,##0">
                  <c:v>25</c:v>
                </c:pt>
                <c:pt idx="14" formatCode="#,##0">
                  <c:v>0</c:v>
                </c:pt>
                <c:pt idx="15" formatCode="#,##0">
                  <c:v>70</c:v>
                </c:pt>
                <c:pt idx="16" formatCode="#,##0">
                  <c:v>0</c:v>
                </c:pt>
                <c:pt idx="17" formatCode="#,##0">
                  <c:v>155</c:v>
                </c:pt>
                <c:pt idx="18" formatCode="#,##0">
                  <c:v>10</c:v>
                </c:pt>
                <c:pt idx="19" formatCode="#,##0">
                  <c:v>0</c:v>
                </c:pt>
                <c:pt idx="20" formatCode="#,##0">
                  <c:v>40</c:v>
                </c:pt>
                <c:pt idx="21" formatCode="#,##0">
                  <c:v>0</c:v>
                </c:pt>
                <c:pt idx="22" formatCode="#,##0">
                  <c:v>75</c:v>
                </c:pt>
                <c:pt idx="23" formatCode="#,##0">
                  <c:v>20</c:v>
                </c:pt>
                <c:pt idx="24" formatCode="#,##0">
                  <c:v>0</c:v>
                </c:pt>
                <c:pt idx="25" formatCode="#,##0">
                  <c:v>45</c:v>
                </c:pt>
                <c:pt idx="26" formatCode="#,##0">
                  <c:v>20</c:v>
                </c:pt>
                <c:pt idx="27" formatCode="#,##0">
                  <c:v>115</c:v>
                </c:pt>
                <c:pt idx="28" formatCode="0.00">
                  <c:v>10</c:v>
                </c:pt>
                <c:pt idx="29" formatCode="0.00">
                  <c:v>5</c:v>
                </c:pt>
                <c:pt idx="30" formatCode="0.00">
                  <c:v>8</c:v>
                </c:pt>
                <c:pt idx="31" formatCode="0.00">
                  <c:v>23</c:v>
                </c:pt>
                <c:pt idx="32" formatCode="0.00">
                  <c:v>9.1999999999999993</c:v>
                </c:pt>
                <c:pt idx="33" formatCode="0.00">
                  <c:v>12</c:v>
                </c:pt>
                <c:pt idx="34" formatCode="0.00">
                  <c:v>3</c:v>
                </c:pt>
                <c:pt idx="35" formatCode="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7D0-43CB-9A55-16366C7DF7B4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Matka!#REF!</c:f>
              <c:numCache>
                <c:formatCode>General</c:formatCode>
                <c:ptCount val="59"/>
                <c:pt idx="0">
                  <c:v>1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9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7D0-43CB-9A55-16366C7DF7B4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Harmonogram!$A$17:$AL$17</c:f>
              <c:numCache>
                <c:formatCode>General</c:formatCode>
                <c:ptCount val="3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5" formatCode="#,##0">
                  <c:v>75</c:v>
                </c:pt>
                <c:pt idx="6" formatCode="#,##0">
                  <c:v>30</c:v>
                </c:pt>
                <c:pt idx="7" formatCode="#,##0">
                  <c:v>10</c:v>
                </c:pt>
                <c:pt idx="8" formatCode="#,##0">
                  <c:v>20</c:v>
                </c:pt>
                <c:pt idx="9" formatCode="#,##0">
                  <c:v>20</c:v>
                </c:pt>
                <c:pt idx="10" formatCode="#,##0">
                  <c:v>0</c:v>
                </c:pt>
                <c:pt idx="11" formatCode="#,##0">
                  <c:v>45</c:v>
                </c:pt>
                <c:pt idx="12" formatCode="#,##0">
                  <c:v>30</c:v>
                </c:pt>
                <c:pt idx="13" formatCode="#,##0">
                  <c:v>10</c:v>
                </c:pt>
                <c:pt idx="15" formatCode="#,##0">
                  <c:v>20</c:v>
                </c:pt>
                <c:pt idx="17" formatCode="#,##0">
                  <c:v>45</c:v>
                </c:pt>
                <c:pt idx="28" formatCode="0.00">
                  <c:v>3</c:v>
                </c:pt>
                <c:pt idx="29" formatCode="0.00">
                  <c:v>0</c:v>
                </c:pt>
                <c:pt idx="30" formatCode="0.00">
                  <c:v>0</c:v>
                </c:pt>
                <c:pt idx="31" formatCode="0.00">
                  <c:v>3</c:v>
                </c:pt>
                <c:pt idx="32" formatCode="0.00">
                  <c:v>1.2</c:v>
                </c:pt>
                <c:pt idx="33" formatCode="0.00">
                  <c:v>2</c:v>
                </c:pt>
                <c:pt idx="35" formatCode="0">
                  <c:v>0</c:v>
                </c:pt>
                <c:pt idx="36" formatCode="#,##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7D0-43CB-9A55-16366C7DF7B4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Harmonogram!$A$18:$AL$18</c:f>
              <c:numCache>
                <c:formatCode>General</c:formatCode>
                <c:ptCount val="38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5" formatCode="#,##0">
                  <c:v>75</c:v>
                </c:pt>
                <c:pt idx="6" formatCode="#,##0">
                  <c:v>30</c:v>
                </c:pt>
                <c:pt idx="7" formatCode="#,##0">
                  <c:v>10</c:v>
                </c:pt>
                <c:pt idx="8" formatCode="#,##0">
                  <c:v>20</c:v>
                </c:pt>
                <c:pt idx="9" formatCode="#,##0">
                  <c:v>20</c:v>
                </c:pt>
                <c:pt idx="10" formatCode="#,##0">
                  <c:v>0</c:v>
                </c:pt>
                <c:pt idx="11" formatCode="#,##0">
                  <c:v>45</c:v>
                </c:pt>
                <c:pt idx="12" formatCode="#,##0">
                  <c:v>30</c:v>
                </c:pt>
                <c:pt idx="13" formatCode="#,##0">
                  <c:v>10</c:v>
                </c:pt>
                <c:pt idx="15" formatCode="#,##0">
                  <c:v>20</c:v>
                </c:pt>
                <c:pt idx="17" formatCode="#,##0">
                  <c:v>45</c:v>
                </c:pt>
                <c:pt idx="28" formatCode="0.00">
                  <c:v>3</c:v>
                </c:pt>
                <c:pt idx="29" formatCode="0.00">
                  <c:v>0</c:v>
                </c:pt>
                <c:pt idx="30" formatCode="0.00">
                  <c:v>0</c:v>
                </c:pt>
                <c:pt idx="31" formatCode="0.00">
                  <c:v>3</c:v>
                </c:pt>
                <c:pt idx="32" formatCode="0.00">
                  <c:v>1.2</c:v>
                </c:pt>
                <c:pt idx="33" formatCode="0.00">
                  <c:v>2</c:v>
                </c:pt>
                <c:pt idx="35" formatCode="0">
                  <c:v>0</c:v>
                </c:pt>
                <c:pt idx="36" formatCode="#,##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7D0-43CB-9A55-16366C7DF7B4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Harmonogram!$A$19:$AL$19</c:f>
              <c:numCache>
                <c:formatCode>General</c:formatCode>
                <c:ptCount val="38"/>
                <c:pt idx="0">
                  <c:v>3</c:v>
                </c:pt>
                <c:pt idx="1">
                  <c:v>0</c:v>
                </c:pt>
                <c:pt idx="3">
                  <c:v>0</c:v>
                </c:pt>
                <c:pt idx="5" formatCode="#,##0">
                  <c:v>75</c:v>
                </c:pt>
                <c:pt idx="6" formatCode="#,##0">
                  <c:v>30</c:v>
                </c:pt>
                <c:pt idx="7" formatCode="#,##0">
                  <c:v>10</c:v>
                </c:pt>
                <c:pt idx="8" formatCode="#,##0">
                  <c:v>20</c:v>
                </c:pt>
                <c:pt idx="9" formatCode="#,##0">
                  <c:v>20</c:v>
                </c:pt>
                <c:pt idx="10" formatCode="#,##0">
                  <c:v>0</c:v>
                </c:pt>
                <c:pt idx="11" formatCode="#,##0">
                  <c:v>45</c:v>
                </c:pt>
                <c:pt idx="12" formatCode="#,##0">
                  <c:v>30</c:v>
                </c:pt>
                <c:pt idx="18" formatCode="#,##0">
                  <c:v>10</c:v>
                </c:pt>
                <c:pt idx="20" formatCode="#,##0">
                  <c:v>20</c:v>
                </c:pt>
                <c:pt idx="22" formatCode="#,##0">
                  <c:v>45</c:v>
                </c:pt>
                <c:pt idx="28" formatCode="0.00">
                  <c:v>0</c:v>
                </c:pt>
                <c:pt idx="29" formatCode="0.00">
                  <c:v>3</c:v>
                </c:pt>
                <c:pt idx="30" formatCode="0.00">
                  <c:v>0</c:v>
                </c:pt>
                <c:pt idx="31" formatCode="0.00">
                  <c:v>3</c:v>
                </c:pt>
                <c:pt idx="32" formatCode="0.00">
                  <c:v>1.2</c:v>
                </c:pt>
                <c:pt idx="33" formatCode="0.00">
                  <c:v>2</c:v>
                </c:pt>
                <c:pt idx="35" formatCode="0">
                  <c:v>0</c:v>
                </c:pt>
                <c:pt idx="36" formatCode="#,##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7D0-43CB-9A55-16366C7DF7B4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Harmonogram!$A$20:$AL$20</c:f>
              <c:numCache>
                <c:formatCode>General</c:formatCode>
                <c:ptCount val="38"/>
                <c:pt idx="0">
                  <c:v>4</c:v>
                </c:pt>
                <c:pt idx="1">
                  <c:v>0</c:v>
                </c:pt>
                <c:pt idx="4">
                  <c:v>0</c:v>
                </c:pt>
                <c:pt idx="5" formatCode="#,##0">
                  <c:v>50</c:v>
                </c:pt>
                <c:pt idx="6" formatCode="#,##0">
                  <c:v>30</c:v>
                </c:pt>
                <c:pt idx="7" formatCode="#,##0">
                  <c:v>10</c:v>
                </c:pt>
                <c:pt idx="8" formatCode="#,##0">
                  <c:v>20</c:v>
                </c:pt>
                <c:pt idx="9" formatCode="#,##0">
                  <c:v>20</c:v>
                </c:pt>
                <c:pt idx="10" formatCode="#,##0">
                  <c:v>0</c:v>
                </c:pt>
                <c:pt idx="11" formatCode="#,##0">
                  <c:v>20</c:v>
                </c:pt>
                <c:pt idx="12" formatCode="#,##0">
                  <c:v>10</c:v>
                </c:pt>
                <c:pt idx="23" formatCode="#,##0">
                  <c:v>10</c:v>
                </c:pt>
                <c:pt idx="25" formatCode="#,##0">
                  <c:v>20</c:v>
                </c:pt>
                <c:pt idx="27" formatCode="#,##0">
                  <c:v>20</c:v>
                </c:pt>
                <c:pt idx="28" formatCode="0.00">
                  <c:v>0</c:v>
                </c:pt>
                <c:pt idx="29" formatCode="0.00">
                  <c:v>0</c:v>
                </c:pt>
                <c:pt idx="30" formatCode="0.00">
                  <c:v>2</c:v>
                </c:pt>
                <c:pt idx="31" formatCode="0.00">
                  <c:v>2</c:v>
                </c:pt>
                <c:pt idx="32" formatCode="0.00">
                  <c:v>1.2</c:v>
                </c:pt>
                <c:pt idx="33" formatCode="0.00">
                  <c:v>1.2</c:v>
                </c:pt>
                <c:pt idx="35" formatCode="0">
                  <c:v>0</c:v>
                </c:pt>
                <c:pt idx="36" formatCode="#,##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7D0-43CB-9A55-16366C7DF7B4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Harmonogram!$A$22:$AL$22</c:f>
              <c:numCache>
                <c:formatCode>General</c:formatCode>
                <c:ptCount val="38"/>
                <c:pt idx="0">
                  <c:v>6</c:v>
                </c:pt>
                <c:pt idx="1">
                  <c:v>0</c:v>
                </c:pt>
                <c:pt idx="4">
                  <c:v>0</c:v>
                </c:pt>
                <c:pt idx="5" formatCode="#,##0">
                  <c:v>75</c:v>
                </c:pt>
                <c:pt idx="6" formatCode="#,##0">
                  <c:v>25</c:v>
                </c:pt>
                <c:pt idx="7" formatCode="#,##0">
                  <c:v>10</c:v>
                </c:pt>
                <c:pt idx="8" formatCode="#,##0">
                  <c:v>15</c:v>
                </c:pt>
                <c:pt idx="9" formatCode="#,##0">
                  <c:v>15</c:v>
                </c:pt>
                <c:pt idx="10" formatCode="#,##0">
                  <c:v>0</c:v>
                </c:pt>
                <c:pt idx="11" formatCode="#,##0">
                  <c:v>50</c:v>
                </c:pt>
                <c:pt idx="12" formatCode="#,##0">
                  <c:v>35</c:v>
                </c:pt>
                <c:pt idx="23" formatCode="#,##0">
                  <c:v>10</c:v>
                </c:pt>
                <c:pt idx="25" formatCode="#,##0">
                  <c:v>15</c:v>
                </c:pt>
                <c:pt idx="27" formatCode="#,##0">
                  <c:v>50</c:v>
                </c:pt>
                <c:pt idx="28" formatCode="0.00">
                  <c:v>0</c:v>
                </c:pt>
                <c:pt idx="29" formatCode="0.00">
                  <c:v>0</c:v>
                </c:pt>
                <c:pt idx="30" formatCode="0.00">
                  <c:v>3</c:v>
                </c:pt>
                <c:pt idx="31" formatCode="0.00">
                  <c:v>3</c:v>
                </c:pt>
                <c:pt idx="32" formatCode="0.00">
                  <c:v>1</c:v>
                </c:pt>
                <c:pt idx="33" formatCode="0.00">
                  <c:v>2</c:v>
                </c:pt>
                <c:pt idx="34" formatCode="0.00">
                  <c:v>3</c:v>
                </c:pt>
                <c:pt idx="35" formatCode="0">
                  <c:v>0</c:v>
                </c:pt>
                <c:pt idx="36" formatCode="#,##0">
                  <c:v>30</c:v>
                </c:pt>
                <c:pt idx="37" formatCode="#,##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7D0-43CB-9A55-16366C7DF7B4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Matka!#REF!</c:f>
              <c:numCache>
                <c:formatCode>General</c:formatCode>
                <c:ptCount val="59"/>
                <c:pt idx="0">
                  <c:v>8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9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7D0-43CB-9A55-16366C7DF7B4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Matka!#REF!</c:f>
              <c:numCache>
                <c:formatCode>General</c:formatCode>
                <c:ptCount val="59"/>
                <c:pt idx="0">
                  <c:v>9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9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D7D0-43CB-9A55-16366C7DF7B4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Harmonogram!$A$23:$AL$23</c:f>
              <c:numCache>
                <c:formatCode>General</c:formatCode>
                <c:ptCount val="38"/>
                <c:pt idx="0">
                  <c:v>7</c:v>
                </c:pt>
                <c:pt idx="1">
                  <c:v>0</c:v>
                </c:pt>
                <c:pt idx="2">
                  <c:v>0</c:v>
                </c:pt>
                <c:pt idx="5" formatCode="#,##0">
                  <c:v>50</c:v>
                </c:pt>
                <c:pt idx="6" formatCode="#,##0">
                  <c:v>15</c:v>
                </c:pt>
                <c:pt idx="7" formatCode="#,##0">
                  <c:v>5</c:v>
                </c:pt>
                <c:pt idx="8" formatCode="#,##0">
                  <c:v>10</c:v>
                </c:pt>
                <c:pt idx="9" formatCode="#,##0">
                  <c:v>10</c:v>
                </c:pt>
                <c:pt idx="10" formatCode="#,##0">
                  <c:v>0</c:v>
                </c:pt>
                <c:pt idx="11" formatCode="#,##0">
                  <c:v>35</c:v>
                </c:pt>
                <c:pt idx="12" formatCode="#,##0">
                  <c:v>20</c:v>
                </c:pt>
                <c:pt idx="13" formatCode="#,##0">
                  <c:v>5</c:v>
                </c:pt>
                <c:pt idx="15" formatCode="#,##0">
                  <c:v>10</c:v>
                </c:pt>
                <c:pt idx="17" formatCode="#,##0">
                  <c:v>35</c:v>
                </c:pt>
                <c:pt idx="28" formatCode="0.00">
                  <c:v>2</c:v>
                </c:pt>
                <c:pt idx="29" formatCode="0.00">
                  <c:v>0</c:v>
                </c:pt>
                <c:pt idx="30" formatCode="0.00">
                  <c:v>0</c:v>
                </c:pt>
                <c:pt idx="31" formatCode="0.00">
                  <c:v>2</c:v>
                </c:pt>
                <c:pt idx="32" formatCode="0.00">
                  <c:v>0.6</c:v>
                </c:pt>
                <c:pt idx="33" formatCode="0.00">
                  <c:v>1.2</c:v>
                </c:pt>
                <c:pt idx="35" formatCode="0">
                  <c:v>0</c:v>
                </c:pt>
                <c:pt idx="36" formatCode="#,##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7D0-43CB-9A55-16366C7DF7B4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Matka!#REF!</c:f>
              <c:numCache>
                <c:formatCode>General</c:formatCode>
                <c:ptCount val="59"/>
                <c:pt idx="0">
                  <c:v>10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9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7D0-43CB-9A55-16366C7DF7B4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Harmonogram!$A$24:$AL$24</c:f>
              <c:numCache>
                <c:formatCode>General</c:formatCode>
                <c:ptCount val="38"/>
                <c:pt idx="0">
                  <c:v>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 formatCode="#,##0">
                  <c:v>50</c:v>
                </c:pt>
                <c:pt idx="6" formatCode="#,##0">
                  <c:v>20</c:v>
                </c:pt>
                <c:pt idx="7" formatCode="#,##0">
                  <c:v>0</c:v>
                </c:pt>
                <c:pt idx="8" formatCode="#,##0">
                  <c:v>20</c:v>
                </c:pt>
                <c:pt idx="9" formatCode="#,##0">
                  <c:v>20</c:v>
                </c:pt>
                <c:pt idx="10" formatCode="#,##0">
                  <c:v>0</c:v>
                </c:pt>
                <c:pt idx="11" formatCode="#,##0">
                  <c:v>30</c:v>
                </c:pt>
                <c:pt idx="12" formatCode="#,##0">
                  <c:v>0</c:v>
                </c:pt>
                <c:pt idx="15" formatCode="#,##0">
                  <c:v>10</c:v>
                </c:pt>
                <c:pt idx="17" formatCode="#,##0">
                  <c:v>15</c:v>
                </c:pt>
                <c:pt idx="20" formatCode="#,##0">
                  <c:v>10</c:v>
                </c:pt>
                <c:pt idx="22" formatCode="#,##0">
                  <c:v>15</c:v>
                </c:pt>
                <c:pt idx="28" formatCode="0.00">
                  <c:v>1</c:v>
                </c:pt>
                <c:pt idx="29" formatCode="0.00">
                  <c:v>1</c:v>
                </c:pt>
                <c:pt idx="30" formatCode="0.00">
                  <c:v>0</c:v>
                </c:pt>
                <c:pt idx="31" formatCode="0.00">
                  <c:v>2</c:v>
                </c:pt>
                <c:pt idx="32" formatCode="0.00">
                  <c:v>0.8</c:v>
                </c:pt>
                <c:pt idx="33" formatCode="0.00">
                  <c:v>0.8</c:v>
                </c:pt>
                <c:pt idx="35" formatCode="0">
                  <c:v>0</c:v>
                </c:pt>
                <c:pt idx="36" formatCode="#,##0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D7D0-43CB-9A55-16366C7DF7B4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Harmonogram!$A$25:$AL$25</c:f>
              <c:numCache>
                <c:formatCode>General</c:formatCode>
                <c:ptCount val="38"/>
                <c:pt idx="0">
                  <c:v>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75</c:v>
                </c:pt>
                <c:pt idx="6" formatCode="#,##0">
                  <c:v>30</c:v>
                </c:pt>
                <c:pt idx="7" formatCode="#,##0">
                  <c:v>0</c:v>
                </c:pt>
                <c:pt idx="8" formatCode="#,##0">
                  <c:v>30</c:v>
                </c:pt>
                <c:pt idx="9" formatCode="#,##0">
                  <c:v>30</c:v>
                </c:pt>
                <c:pt idx="10" formatCode="#,##0">
                  <c:v>0</c:v>
                </c:pt>
                <c:pt idx="11" formatCode="#,##0">
                  <c:v>45</c:v>
                </c:pt>
                <c:pt idx="12" formatCode="#,##0">
                  <c:v>0</c:v>
                </c:pt>
                <c:pt idx="15" formatCode="#,##0">
                  <c:v>10</c:v>
                </c:pt>
                <c:pt idx="17" formatCode="#,##0">
                  <c:v>15</c:v>
                </c:pt>
                <c:pt idx="20" formatCode="#,##0">
                  <c:v>10</c:v>
                </c:pt>
                <c:pt idx="22" formatCode="#,##0">
                  <c:v>15</c:v>
                </c:pt>
                <c:pt idx="25" formatCode="#,##0">
                  <c:v>10</c:v>
                </c:pt>
                <c:pt idx="27" formatCode="#,##0">
                  <c:v>15</c:v>
                </c:pt>
                <c:pt idx="28" formatCode="0.00">
                  <c:v>1</c:v>
                </c:pt>
                <c:pt idx="29" formatCode="0.00">
                  <c:v>1</c:v>
                </c:pt>
                <c:pt idx="30" formatCode="0.00">
                  <c:v>1</c:v>
                </c:pt>
                <c:pt idx="31" formatCode="0.00">
                  <c:v>3</c:v>
                </c:pt>
                <c:pt idx="32" formatCode="0.00">
                  <c:v>1.2</c:v>
                </c:pt>
                <c:pt idx="33" formatCode="0.00">
                  <c:v>1.2</c:v>
                </c:pt>
                <c:pt idx="35" formatCode="0">
                  <c:v>0</c:v>
                </c:pt>
                <c:pt idx="36" formatCode="#,##0">
                  <c:v>90</c:v>
                </c:pt>
                <c:pt idx="37" formatCode="#,##0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D7D0-43CB-9A55-16366C7DF7B4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Matka!#REF!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D7D0-43CB-9A55-16366C7DF7B4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Matka!#REF!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D7D0-43CB-9A55-16366C7DF7B4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Harmonogram!$A$26:$AL$26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5" formatCode="#,##0">
                  <c:v>650</c:v>
                </c:pt>
                <c:pt idx="6" formatCode="#,##0">
                  <c:v>215</c:v>
                </c:pt>
                <c:pt idx="7" formatCode="#,##0">
                  <c:v>65</c:v>
                </c:pt>
                <c:pt idx="8" formatCode="#,##0">
                  <c:v>150</c:v>
                </c:pt>
                <c:pt idx="9" formatCode="#,##0">
                  <c:v>150</c:v>
                </c:pt>
                <c:pt idx="10" formatCode="#,##0">
                  <c:v>0</c:v>
                </c:pt>
                <c:pt idx="11" formatCode="#,##0">
                  <c:v>435</c:v>
                </c:pt>
                <c:pt idx="12" formatCode="#,##0">
                  <c:v>300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0</c:v>
                </c:pt>
                <c:pt idx="18" formatCode="#,##0">
                  <c:v>35</c:v>
                </c:pt>
                <c:pt idx="19" formatCode="#,##0">
                  <c:v>0</c:v>
                </c:pt>
                <c:pt idx="20" formatCode="#,##0">
                  <c:v>55</c:v>
                </c:pt>
                <c:pt idx="21" formatCode="#,##0">
                  <c:v>0</c:v>
                </c:pt>
                <c:pt idx="22" formatCode="#,##0">
                  <c:v>185</c:v>
                </c:pt>
                <c:pt idx="23" formatCode="#,##0">
                  <c:v>30</c:v>
                </c:pt>
                <c:pt idx="24" formatCode="#,##0">
                  <c:v>0</c:v>
                </c:pt>
                <c:pt idx="25" formatCode="#,##0">
                  <c:v>95</c:v>
                </c:pt>
                <c:pt idx="26" formatCode="#,##0">
                  <c:v>0</c:v>
                </c:pt>
                <c:pt idx="27" formatCode="#,##0">
                  <c:v>250</c:v>
                </c:pt>
                <c:pt idx="28" formatCode="0.00">
                  <c:v>0</c:v>
                </c:pt>
                <c:pt idx="29" formatCode="0.00">
                  <c:v>11</c:v>
                </c:pt>
                <c:pt idx="30" formatCode="0.00">
                  <c:v>15</c:v>
                </c:pt>
                <c:pt idx="31" formatCode="0.00">
                  <c:v>26</c:v>
                </c:pt>
                <c:pt idx="32" formatCode="0.00">
                  <c:v>8.6</c:v>
                </c:pt>
                <c:pt idx="33" formatCode="0.00">
                  <c:v>18</c:v>
                </c:pt>
                <c:pt idx="34" formatCode="0.00">
                  <c:v>0</c:v>
                </c:pt>
                <c:pt idx="35" formatCode="0.00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D7D0-43CB-9A55-16366C7DF7B4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Harmonogram!$A$27:$AL$27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5" formatCode="#,##0">
                  <c:v>50</c:v>
                </c:pt>
                <c:pt idx="6" formatCode="#,##0">
                  <c:v>15</c:v>
                </c:pt>
                <c:pt idx="7" formatCode="#,##0">
                  <c:v>5</c:v>
                </c:pt>
                <c:pt idx="8" formatCode="#,##0">
                  <c:v>10</c:v>
                </c:pt>
                <c:pt idx="9" formatCode="#,##0">
                  <c:v>10</c:v>
                </c:pt>
                <c:pt idx="10" formatCode="#,##0">
                  <c:v>0</c:v>
                </c:pt>
                <c:pt idx="11" formatCode="#,##0">
                  <c:v>35</c:v>
                </c:pt>
                <c:pt idx="12" formatCode="#,##0">
                  <c:v>20</c:v>
                </c:pt>
                <c:pt idx="18" formatCode="#,##0">
                  <c:v>5</c:v>
                </c:pt>
                <c:pt idx="20" formatCode="#,##0">
                  <c:v>10</c:v>
                </c:pt>
                <c:pt idx="22" formatCode="#,##0">
                  <c:v>35</c:v>
                </c:pt>
                <c:pt idx="28" formatCode="0.00">
                  <c:v>0</c:v>
                </c:pt>
                <c:pt idx="29" formatCode="0.00">
                  <c:v>2</c:v>
                </c:pt>
                <c:pt idx="30" formatCode="0.00">
                  <c:v>0</c:v>
                </c:pt>
                <c:pt idx="31" formatCode="0.00">
                  <c:v>2</c:v>
                </c:pt>
                <c:pt idx="32" formatCode="0.00">
                  <c:v>0.6</c:v>
                </c:pt>
                <c:pt idx="33" formatCode="0.00">
                  <c:v>1.2</c:v>
                </c:pt>
                <c:pt idx="35" formatCode="0.00">
                  <c:v>2</c:v>
                </c:pt>
                <c:pt idx="36" formatCode="#,##0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D7D0-43CB-9A55-16366C7DF7B4}"/>
            </c:ext>
          </c:extLst>
        </c:ser>
        <c:ser>
          <c:idx val="28"/>
          <c:order val="28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Harmonogram!$A$28:$AL$28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36" formatCode="#,##0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D7D0-43CB-9A55-16366C7DF7B4}"/>
            </c:ext>
          </c:extLst>
        </c:ser>
        <c:ser>
          <c:idx val="29"/>
          <c:order val="29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Harmonogram!$A$29:$AL$29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5" formatCode="#,##0">
                  <c:v>75</c:v>
                </c:pt>
                <c:pt idx="6" formatCode="#,##0">
                  <c:v>25</c:v>
                </c:pt>
                <c:pt idx="7" formatCode="#,##0">
                  <c:v>10</c:v>
                </c:pt>
                <c:pt idx="8" formatCode="#,##0">
                  <c:v>15</c:v>
                </c:pt>
                <c:pt idx="9" formatCode="#,##0">
                  <c:v>15</c:v>
                </c:pt>
                <c:pt idx="10" formatCode="#,##0">
                  <c:v>0</c:v>
                </c:pt>
                <c:pt idx="11" formatCode="#,##0">
                  <c:v>50</c:v>
                </c:pt>
                <c:pt idx="12" formatCode="#,##0">
                  <c:v>35</c:v>
                </c:pt>
                <c:pt idx="18" formatCode="#,##0">
                  <c:v>10</c:v>
                </c:pt>
                <c:pt idx="20" formatCode="#,##0">
                  <c:v>15</c:v>
                </c:pt>
                <c:pt idx="22" formatCode="#,##0">
                  <c:v>50</c:v>
                </c:pt>
                <c:pt idx="28" formatCode="0.00">
                  <c:v>0</c:v>
                </c:pt>
                <c:pt idx="29" formatCode="0.00">
                  <c:v>3</c:v>
                </c:pt>
                <c:pt idx="30" formatCode="0.00">
                  <c:v>0</c:v>
                </c:pt>
                <c:pt idx="31" formatCode="0.00">
                  <c:v>3</c:v>
                </c:pt>
                <c:pt idx="32" formatCode="0.00">
                  <c:v>1</c:v>
                </c:pt>
                <c:pt idx="33" formatCode="0.00">
                  <c:v>2</c:v>
                </c:pt>
                <c:pt idx="35" formatCode="0.00">
                  <c:v>3</c:v>
                </c:pt>
                <c:pt idx="36" formatCode="#,##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D7D0-43CB-9A55-16366C7DF7B4}"/>
            </c:ext>
          </c:extLst>
        </c:ser>
        <c:ser>
          <c:idx val="30"/>
          <c:order val="3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Harmonogram!$A$30:$AL$30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36" formatCode="#,##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D7D0-43CB-9A55-16366C7DF7B4}"/>
            </c:ext>
          </c:extLst>
        </c:ser>
        <c:ser>
          <c:idx val="31"/>
          <c:order val="31"/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Harmonogram!$A$31:$AL$31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5" formatCode="#,##0">
                  <c:v>75</c:v>
                </c:pt>
                <c:pt idx="6" formatCode="#,##0">
                  <c:v>25</c:v>
                </c:pt>
                <c:pt idx="7" formatCode="#,##0">
                  <c:v>10</c:v>
                </c:pt>
                <c:pt idx="8" formatCode="#,##0">
                  <c:v>15</c:v>
                </c:pt>
                <c:pt idx="9" formatCode="#,##0">
                  <c:v>15</c:v>
                </c:pt>
                <c:pt idx="10" formatCode="#,##0">
                  <c:v>0</c:v>
                </c:pt>
                <c:pt idx="11" formatCode="#,##0">
                  <c:v>50</c:v>
                </c:pt>
                <c:pt idx="12" formatCode="#,##0">
                  <c:v>35</c:v>
                </c:pt>
                <c:pt idx="18" formatCode="#,##0">
                  <c:v>10</c:v>
                </c:pt>
                <c:pt idx="20" formatCode="#,##0">
                  <c:v>15</c:v>
                </c:pt>
                <c:pt idx="22" formatCode="#,##0">
                  <c:v>50</c:v>
                </c:pt>
                <c:pt idx="28" formatCode="0.00">
                  <c:v>0</c:v>
                </c:pt>
                <c:pt idx="29" formatCode="0.00">
                  <c:v>3</c:v>
                </c:pt>
                <c:pt idx="30" formatCode="0.00">
                  <c:v>0</c:v>
                </c:pt>
                <c:pt idx="31" formatCode="0.00">
                  <c:v>3</c:v>
                </c:pt>
                <c:pt idx="32" formatCode="0.00">
                  <c:v>1</c:v>
                </c:pt>
                <c:pt idx="33" formatCode="0.00">
                  <c:v>2</c:v>
                </c:pt>
                <c:pt idx="35" formatCode="0.00">
                  <c:v>3</c:v>
                </c:pt>
                <c:pt idx="36" formatCode="#,##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D7D0-43CB-9A55-16366C7DF7B4}"/>
            </c:ext>
          </c:extLst>
        </c:ser>
        <c:ser>
          <c:idx val="32"/>
          <c:order val="32"/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Harmonogram!$A$32:$AL$32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36" formatCode="#,##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D7D0-43CB-9A55-16366C7DF7B4}"/>
            </c:ext>
          </c:extLst>
        </c:ser>
        <c:ser>
          <c:idx val="33"/>
          <c:order val="33"/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Harmonogram!$A$33:$AL$33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5" formatCode="#,##0">
                  <c:v>75</c:v>
                </c:pt>
                <c:pt idx="6" formatCode="#,##0">
                  <c:v>25</c:v>
                </c:pt>
                <c:pt idx="7" formatCode="#,##0">
                  <c:v>10</c:v>
                </c:pt>
                <c:pt idx="8" formatCode="#,##0">
                  <c:v>15</c:v>
                </c:pt>
                <c:pt idx="9" formatCode="#,##0">
                  <c:v>15</c:v>
                </c:pt>
                <c:pt idx="10" formatCode="#,##0">
                  <c:v>0</c:v>
                </c:pt>
                <c:pt idx="11" formatCode="#,##0">
                  <c:v>50</c:v>
                </c:pt>
                <c:pt idx="12" formatCode="#,##0">
                  <c:v>35</c:v>
                </c:pt>
                <c:pt idx="18" formatCode="#,##0">
                  <c:v>10</c:v>
                </c:pt>
                <c:pt idx="20" formatCode="#,##0">
                  <c:v>15</c:v>
                </c:pt>
                <c:pt idx="22" formatCode="#,##0">
                  <c:v>50</c:v>
                </c:pt>
                <c:pt idx="28" formatCode="0.00">
                  <c:v>0</c:v>
                </c:pt>
                <c:pt idx="29" formatCode="0.00">
                  <c:v>3</c:v>
                </c:pt>
                <c:pt idx="30" formatCode="0.00">
                  <c:v>0</c:v>
                </c:pt>
                <c:pt idx="31" formatCode="0.00">
                  <c:v>3</c:v>
                </c:pt>
                <c:pt idx="32" formatCode="0.00">
                  <c:v>1</c:v>
                </c:pt>
                <c:pt idx="33" formatCode="0.00">
                  <c:v>2</c:v>
                </c:pt>
                <c:pt idx="35" formatCode="0.00">
                  <c:v>3</c:v>
                </c:pt>
                <c:pt idx="36" formatCode="#,##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D7D0-43CB-9A55-16366C7DF7B4}"/>
            </c:ext>
          </c:extLst>
        </c:ser>
        <c:ser>
          <c:idx val="34"/>
          <c:order val="34"/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Harmonogram!$A$34:$AL$34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36" formatCode="#,##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D7D0-43CB-9A55-16366C7DF7B4}"/>
            </c:ext>
          </c:extLst>
        </c:ser>
        <c:ser>
          <c:idx val="35"/>
          <c:order val="35"/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Matka!#REF!</c:f>
              <c:numCache>
                <c:formatCode>General</c:formatCode>
                <c:ptCount val="59"/>
                <c:pt idx="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9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D7D0-43CB-9A55-16366C7DF7B4}"/>
            </c:ext>
          </c:extLst>
        </c:ser>
        <c:ser>
          <c:idx val="36"/>
          <c:order val="36"/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Matka!#REF!</c:f>
              <c:numCache>
                <c:formatCode>General</c:formatCode>
                <c:ptCount val="59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D7D0-43CB-9A55-16366C7DF7B4}"/>
            </c:ext>
          </c:extLst>
        </c:ser>
        <c:ser>
          <c:idx val="37"/>
          <c:order val="37"/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Harmonogram!$A$35:$AL$35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4">
                  <c:v>0</c:v>
                </c:pt>
                <c:pt idx="5" formatCode="#,##0">
                  <c:v>75</c:v>
                </c:pt>
                <c:pt idx="6" formatCode="#,##0">
                  <c:v>25</c:v>
                </c:pt>
                <c:pt idx="7" formatCode="#,##0">
                  <c:v>10</c:v>
                </c:pt>
                <c:pt idx="8" formatCode="#,##0">
                  <c:v>15</c:v>
                </c:pt>
                <c:pt idx="9" formatCode="#,##0">
                  <c:v>15</c:v>
                </c:pt>
                <c:pt idx="10" formatCode="#,##0">
                  <c:v>0</c:v>
                </c:pt>
                <c:pt idx="11" formatCode="#,##0">
                  <c:v>50</c:v>
                </c:pt>
                <c:pt idx="12" formatCode="#,##0">
                  <c:v>35</c:v>
                </c:pt>
                <c:pt idx="23" formatCode="#,##0">
                  <c:v>10</c:v>
                </c:pt>
                <c:pt idx="25" formatCode="#,##0">
                  <c:v>15</c:v>
                </c:pt>
                <c:pt idx="27" formatCode="#,##0">
                  <c:v>50</c:v>
                </c:pt>
                <c:pt idx="28" formatCode="0.00">
                  <c:v>0</c:v>
                </c:pt>
                <c:pt idx="29" formatCode="0.00">
                  <c:v>0</c:v>
                </c:pt>
                <c:pt idx="30" formatCode="0.00">
                  <c:v>3</c:v>
                </c:pt>
                <c:pt idx="31" formatCode="0.00">
                  <c:v>3</c:v>
                </c:pt>
                <c:pt idx="32" formatCode="0.00">
                  <c:v>1</c:v>
                </c:pt>
                <c:pt idx="33" formatCode="0.00">
                  <c:v>2</c:v>
                </c:pt>
                <c:pt idx="35" formatCode="0.00">
                  <c:v>3</c:v>
                </c:pt>
                <c:pt idx="36" formatCode="#,##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D7D0-43CB-9A55-16366C7DF7B4}"/>
            </c:ext>
          </c:extLst>
        </c:ser>
        <c:ser>
          <c:idx val="38"/>
          <c:order val="38"/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Harmonogram!$A$36:$AL$36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4">
                  <c:v>0</c:v>
                </c:pt>
                <c:pt idx="36" formatCode="#,##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D7D0-43CB-9A55-16366C7DF7B4}"/>
            </c:ext>
          </c:extLst>
        </c:ser>
        <c:ser>
          <c:idx val="39"/>
          <c:order val="39"/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Harmonogram!$A$37:$AL$37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4">
                  <c:v>0</c:v>
                </c:pt>
                <c:pt idx="5" formatCode="#,##0">
                  <c:v>75</c:v>
                </c:pt>
                <c:pt idx="6" formatCode="#,##0">
                  <c:v>25</c:v>
                </c:pt>
                <c:pt idx="7" formatCode="#,##0">
                  <c:v>0</c:v>
                </c:pt>
                <c:pt idx="8" formatCode="#,##0">
                  <c:v>25</c:v>
                </c:pt>
                <c:pt idx="9" formatCode="#,##0">
                  <c:v>25</c:v>
                </c:pt>
                <c:pt idx="10" formatCode="#,##0">
                  <c:v>0</c:v>
                </c:pt>
                <c:pt idx="11" formatCode="#,##0">
                  <c:v>50</c:v>
                </c:pt>
                <c:pt idx="12" formatCode="#,##0">
                  <c:v>35</c:v>
                </c:pt>
                <c:pt idx="25" formatCode="#,##0">
                  <c:v>25</c:v>
                </c:pt>
                <c:pt idx="27" formatCode="#,##0">
                  <c:v>50</c:v>
                </c:pt>
                <c:pt idx="28" formatCode="0.00">
                  <c:v>0</c:v>
                </c:pt>
                <c:pt idx="29" formatCode="0.00">
                  <c:v>0</c:v>
                </c:pt>
                <c:pt idx="30" formatCode="0.00">
                  <c:v>3</c:v>
                </c:pt>
                <c:pt idx="31" formatCode="0.00">
                  <c:v>3</c:v>
                </c:pt>
                <c:pt idx="32" formatCode="0.00">
                  <c:v>1</c:v>
                </c:pt>
                <c:pt idx="33" formatCode="0.00">
                  <c:v>2.4</c:v>
                </c:pt>
                <c:pt idx="35" formatCode="0.00">
                  <c:v>3</c:v>
                </c:pt>
                <c:pt idx="36" formatCode="#,##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D7D0-43CB-9A55-16366C7DF7B4}"/>
            </c:ext>
          </c:extLst>
        </c:ser>
        <c:ser>
          <c:idx val="40"/>
          <c:order val="40"/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Harmonogram!$A$38:$AL$38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4">
                  <c:v>0</c:v>
                </c:pt>
                <c:pt idx="36" formatCode="#,##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D7D0-43CB-9A55-16366C7DF7B4}"/>
            </c:ext>
          </c:extLst>
        </c:ser>
        <c:ser>
          <c:idx val="41"/>
          <c:order val="41"/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Harmonogram!$A$39:$AL$39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4">
                  <c:v>0</c:v>
                </c:pt>
                <c:pt idx="5" formatCode="#,##0">
                  <c:v>75</c:v>
                </c:pt>
                <c:pt idx="6" formatCode="#,##0">
                  <c:v>25</c:v>
                </c:pt>
                <c:pt idx="7" formatCode="#,##0">
                  <c:v>0</c:v>
                </c:pt>
                <c:pt idx="8" formatCode="#,##0">
                  <c:v>25</c:v>
                </c:pt>
                <c:pt idx="9" formatCode="#,##0">
                  <c:v>25</c:v>
                </c:pt>
                <c:pt idx="10" formatCode="#,##0">
                  <c:v>0</c:v>
                </c:pt>
                <c:pt idx="11" formatCode="#,##0">
                  <c:v>50</c:v>
                </c:pt>
                <c:pt idx="12" formatCode="#,##0">
                  <c:v>35</c:v>
                </c:pt>
                <c:pt idx="25" formatCode="#,##0">
                  <c:v>25</c:v>
                </c:pt>
                <c:pt idx="27" formatCode="#,##0">
                  <c:v>50</c:v>
                </c:pt>
                <c:pt idx="28" formatCode="0.00">
                  <c:v>0</c:v>
                </c:pt>
                <c:pt idx="29" formatCode="0.00">
                  <c:v>0</c:v>
                </c:pt>
                <c:pt idx="30" formatCode="0.00">
                  <c:v>3</c:v>
                </c:pt>
                <c:pt idx="31" formatCode="0.00">
                  <c:v>3</c:v>
                </c:pt>
                <c:pt idx="32" formatCode="0.00">
                  <c:v>1</c:v>
                </c:pt>
                <c:pt idx="33" formatCode="0.00">
                  <c:v>2.4</c:v>
                </c:pt>
                <c:pt idx="35" formatCode="0.00">
                  <c:v>3</c:v>
                </c:pt>
                <c:pt idx="36" formatCode="#,##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D7D0-43CB-9A55-16366C7DF7B4}"/>
            </c:ext>
          </c:extLst>
        </c:ser>
        <c:ser>
          <c:idx val="42"/>
          <c:order val="42"/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Harmonogram!$A$40:$AL$40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4">
                  <c:v>0</c:v>
                </c:pt>
                <c:pt idx="36" formatCode="#,##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D7D0-43CB-9A55-16366C7DF7B4}"/>
            </c:ext>
          </c:extLst>
        </c:ser>
        <c:ser>
          <c:idx val="43"/>
          <c:order val="43"/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Matka!#REF!</c:f>
              <c:numCache>
                <c:formatCode>General</c:formatCode>
                <c:ptCount val="5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6" formatCode="#,##0">
                  <c:v>100</c:v>
                </c:pt>
                <c:pt idx="7" formatCode="#,##0">
                  <c:v>70</c:v>
                </c:pt>
                <c:pt idx="8" formatCode="#,##0">
                  <c:v>10</c:v>
                </c:pt>
                <c:pt idx="9" formatCode="#,##0">
                  <c:v>60</c:v>
                </c:pt>
                <c:pt idx="10" formatCode="#,##0">
                  <c:v>60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30</c:v>
                </c:pt>
                <c:pt idx="16" formatCode="#,##0">
                  <c:v>5</c:v>
                </c:pt>
                <c:pt idx="17" formatCode="#,##0">
                  <c:v>15</c:v>
                </c:pt>
                <c:pt idx="21" formatCode="#,##0">
                  <c:v>5</c:v>
                </c:pt>
                <c:pt idx="22" formatCode="#,##0">
                  <c:v>5</c:v>
                </c:pt>
                <c:pt idx="23" formatCode="#,##0">
                  <c:v>15</c:v>
                </c:pt>
                <c:pt idx="27" formatCode="#,##0">
                  <c:v>5</c:v>
                </c:pt>
                <c:pt idx="29" formatCode="#,##0">
                  <c:v>15</c:v>
                </c:pt>
                <c:pt idx="33" formatCode="#,##0">
                  <c:v>10</c:v>
                </c:pt>
                <c:pt idx="35" formatCode="#,##0">
                  <c:v>15</c:v>
                </c:pt>
                <c:pt idx="39" formatCode="#,##0">
                  <c:v>10</c:v>
                </c:pt>
                <c:pt idx="40" formatCode="0">
                  <c:v>1</c:v>
                </c:pt>
                <c:pt idx="41" formatCode="0">
                  <c:v>1</c:v>
                </c:pt>
                <c:pt idx="42" formatCode="0">
                  <c:v>1</c:v>
                </c:pt>
                <c:pt idx="43" formatCode="0">
                  <c:v>1</c:v>
                </c:pt>
                <c:pt idx="44" formatCode="0">
                  <c:v>4</c:v>
                </c:pt>
                <c:pt idx="45" formatCode="0">
                  <c:v>2.8</c:v>
                </c:pt>
                <c:pt idx="46" formatCode="0">
                  <c:v>2.4</c:v>
                </c:pt>
                <c:pt idx="47" formatCode="0">
                  <c:v>0</c:v>
                </c:pt>
                <c:pt idx="49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D7D0-43CB-9A55-16366C7DF7B4}"/>
            </c:ext>
          </c:extLst>
        </c:ser>
        <c:ser>
          <c:idx val="44"/>
          <c:order val="44"/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Harmonogram!$A$42:$AL$42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4">
                  <c:v>0</c:v>
                </c:pt>
                <c:pt idx="36" formatCode="#,##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D7D0-43CB-9A55-16366C7DF7B4}"/>
            </c:ext>
          </c:extLst>
        </c:ser>
        <c:ser>
          <c:idx val="45"/>
          <c:order val="45"/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Matka!#REF!</c:f>
              <c:numCache>
                <c:formatCode>General</c:formatCode>
                <c:ptCount val="59"/>
                <c:pt idx="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9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D7D0-43CB-9A55-16366C7DF7B4}"/>
            </c:ext>
          </c:extLst>
        </c:ser>
        <c:ser>
          <c:idx val="46"/>
          <c:order val="46"/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Harmonogram!$A$49:$AL$49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5" formatCode="#,##0">
                  <c:v>200</c:v>
                </c:pt>
                <c:pt idx="6" formatCode="#,##0">
                  <c:v>55</c:v>
                </c:pt>
                <c:pt idx="7" formatCode="#,##0">
                  <c:v>45</c:v>
                </c:pt>
                <c:pt idx="8" formatCode="#,##0">
                  <c:v>10</c:v>
                </c:pt>
                <c:pt idx="9" formatCode="#,##0">
                  <c:v>10</c:v>
                </c:pt>
                <c:pt idx="10" formatCode="#,##0">
                  <c:v>0</c:v>
                </c:pt>
                <c:pt idx="11" formatCode="#,##0">
                  <c:v>145</c:v>
                </c:pt>
                <c:pt idx="12" formatCode="#,##0">
                  <c:v>25</c:v>
                </c:pt>
                <c:pt idx="13" formatCode="#,##0">
                  <c:v>10</c:v>
                </c:pt>
                <c:pt idx="14" formatCode="#,##0">
                  <c:v>0</c:v>
                </c:pt>
                <c:pt idx="15" formatCode="#,##0">
                  <c:v>10</c:v>
                </c:pt>
                <c:pt idx="16" formatCode="#,##0">
                  <c:v>0</c:v>
                </c:pt>
                <c:pt idx="17" formatCode="#,##0">
                  <c:v>30</c:v>
                </c:pt>
                <c:pt idx="18" formatCode="#,##0">
                  <c:v>0</c:v>
                </c:pt>
                <c:pt idx="19" formatCode="#,##0">
                  <c:v>20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55</c:v>
                </c:pt>
                <c:pt idx="23" formatCode="#,##0">
                  <c:v>0</c:v>
                </c:pt>
                <c:pt idx="24" formatCode="#,##0">
                  <c:v>15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60</c:v>
                </c:pt>
                <c:pt idx="28" formatCode="0.00">
                  <c:v>2</c:v>
                </c:pt>
                <c:pt idx="29" formatCode="0.00">
                  <c:v>3</c:v>
                </c:pt>
                <c:pt idx="30" formatCode="0.00">
                  <c:v>3</c:v>
                </c:pt>
                <c:pt idx="31" formatCode="0.00">
                  <c:v>8</c:v>
                </c:pt>
                <c:pt idx="32" formatCode="0.00">
                  <c:v>2.2000000000000002</c:v>
                </c:pt>
                <c:pt idx="33" formatCode="0.00">
                  <c:v>1.4</c:v>
                </c:pt>
                <c:pt idx="34" formatCode="0.00">
                  <c:v>0</c:v>
                </c:pt>
                <c:pt idx="35" formatCode="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D7D0-43CB-9A55-16366C7DF7B4}"/>
            </c:ext>
          </c:extLst>
        </c:ser>
        <c:ser>
          <c:idx val="47"/>
          <c:order val="47"/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Harmonogram!$A$52:$AL$52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5" formatCode="#,##0">
                  <c:v>480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480</c:v>
                </c:pt>
                <c:pt idx="12" formatCode="#,##0">
                  <c:v>480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150</c:v>
                </c:pt>
                <c:pt idx="18" formatCode="#,##0">
                  <c:v>0</c:v>
                </c:pt>
                <c:pt idx="19" formatCode="#,##0">
                  <c:v>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210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120</c:v>
                </c:pt>
                <c:pt idx="28" formatCode="0.00">
                  <c:v>5</c:v>
                </c:pt>
                <c:pt idx="29" formatCode="0.00">
                  <c:v>7</c:v>
                </c:pt>
                <c:pt idx="30" formatCode="0.00">
                  <c:v>4</c:v>
                </c:pt>
                <c:pt idx="31" formatCode="0.00">
                  <c:v>16</c:v>
                </c:pt>
                <c:pt idx="32" formatCode="0.00">
                  <c:v>0</c:v>
                </c:pt>
                <c:pt idx="33" formatCode="0.00">
                  <c:v>16</c:v>
                </c:pt>
                <c:pt idx="34" formatCode="0.00">
                  <c:v>0</c:v>
                </c:pt>
                <c:pt idx="35" formatCode="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D7D0-43CB-9A55-16366C7DF7B4}"/>
            </c:ext>
          </c:extLst>
        </c:ser>
        <c:ser>
          <c:idx val="48"/>
          <c:order val="48"/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Harmonogram!$A$53:$AL$53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480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480</c:v>
                </c:pt>
                <c:pt idx="12" formatCode="#,##0">
                  <c:v>480</c:v>
                </c:pt>
                <c:pt idx="17" formatCode="#,##0">
                  <c:v>150</c:v>
                </c:pt>
                <c:pt idx="22" formatCode="#,##0">
                  <c:v>210</c:v>
                </c:pt>
                <c:pt idx="27" formatCode="#,##0">
                  <c:v>120</c:v>
                </c:pt>
                <c:pt idx="28" formatCode="0.00">
                  <c:v>5</c:v>
                </c:pt>
                <c:pt idx="29" formatCode="0.00">
                  <c:v>7</c:v>
                </c:pt>
                <c:pt idx="30" formatCode="0.00">
                  <c:v>4</c:v>
                </c:pt>
                <c:pt idx="31" formatCode="0.00">
                  <c:v>16</c:v>
                </c:pt>
                <c:pt idx="32" formatCode="0.00">
                  <c:v>0</c:v>
                </c:pt>
                <c:pt idx="33" formatCode="0.00">
                  <c:v>16</c:v>
                </c:pt>
                <c:pt idx="34" formatCode="0">
                  <c:v>0</c:v>
                </c:pt>
                <c:pt idx="35" formatCode="0">
                  <c:v>0</c:v>
                </c:pt>
                <c:pt idx="3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D7D0-43CB-9A55-16366C7DF7B4}"/>
            </c:ext>
          </c:extLst>
        </c:ser>
        <c:ser>
          <c:idx val="49"/>
          <c:order val="49"/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Harmonogram!$A$54:$AL$54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 formatCode="#,##0">
                  <c:v>2380</c:v>
                </c:pt>
                <c:pt idx="6" formatCode="#,##0">
                  <c:v>715</c:v>
                </c:pt>
                <c:pt idx="7" formatCode="#,##0">
                  <c:v>245</c:v>
                </c:pt>
                <c:pt idx="8" formatCode="#,##0">
                  <c:v>470</c:v>
                </c:pt>
                <c:pt idx="9" formatCode="#,##0">
                  <c:v>450</c:v>
                </c:pt>
                <c:pt idx="10" formatCode="#,##0">
                  <c:v>20</c:v>
                </c:pt>
                <c:pt idx="11" formatCode="#,##0">
                  <c:v>1665</c:v>
                </c:pt>
                <c:pt idx="12" formatCode="#,##0">
                  <c:v>1080</c:v>
                </c:pt>
                <c:pt idx="13" formatCode="#,##0">
                  <c:v>95</c:v>
                </c:pt>
                <c:pt idx="14" formatCode="#,##0">
                  <c:v>0</c:v>
                </c:pt>
                <c:pt idx="15" formatCode="#,##0">
                  <c:v>145</c:v>
                </c:pt>
                <c:pt idx="16" formatCode="#,##0">
                  <c:v>0</c:v>
                </c:pt>
                <c:pt idx="17" formatCode="#,##0">
                  <c:v>535</c:v>
                </c:pt>
                <c:pt idx="18" formatCode="#,##0">
                  <c:v>65</c:v>
                </c:pt>
                <c:pt idx="19" formatCode="#,##0">
                  <c:v>20</c:v>
                </c:pt>
                <c:pt idx="20" formatCode="#,##0">
                  <c:v>150</c:v>
                </c:pt>
                <c:pt idx="21" formatCode="#,##0">
                  <c:v>0</c:v>
                </c:pt>
                <c:pt idx="22" formatCode="#,##0">
                  <c:v>575</c:v>
                </c:pt>
                <c:pt idx="23" formatCode="#,##0">
                  <c:v>50</c:v>
                </c:pt>
                <c:pt idx="24" formatCode="#,##0">
                  <c:v>15</c:v>
                </c:pt>
                <c:pt idx="25" formatCode="#,##0">
                  <c:v>155</c:v>
                </c:pt>
                <c:pt idx="26" formatCode="#,##0">
                  <c:v>20</c:v>
                </c:pt>
                <c:pt idx="27" formatCode="#,##0">
                  <c:v>555</c:v>
                </c:pt>
                <c:pt idx="28" formatCode="0">
                  <c:v>30</c:v>
                </c:pt>
                <c:pt idx="29" formatCode="0">
                  <c:v>31</c:v>
                </c:pt>
                <c:pt idx="30" formatCode="0">
                  <c:v>31</c:v>
                </c:pt>
                <c:pt idx="31" formatCode="0">
                  <c:v>92</c:v>
                </c:pt>
                <c:pt idx="32" formatCode="0.00">
                  <c:v>28.6</c:v>
                </c:pt>
                <c:pt idx="33" formatCode="0.00">
                  <c:v>56.8</c:v>
                </c:pt>
                <c:pt idx="34" formatCode="0.00">
                  <c:v>5</c:v>
                </c:pt>
                <c:pt idx="35" formatCode="0.00">
                  <c:v>28</c:v>
                </c:pt>
                <c:pt idx="36" formatCode="#,##0">
                  <c:v>1235</c:v>
                </c:pt>
                <c:pt idx="37" formatCode="#,##0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D7D0-43CB-9A55-16366C7DF7B4}"/>
            </c:ext>
          </c:extLst>
        </c:ser>
        <c:ser>
          <c:idx val="50"/>
          <c:order val="50"/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Harmonogram!$A$55:$AL$55</c:f>
              <c:numCache>
                <c:formatCode>General</c:formatCode>
                <c:ptCount val="38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28" formatCode="0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D7D0-43CB-9A55-16366C7DF7B4}"/>
            </c:ext>
          </c:extLst>
        </c:ser>
        <c:ser>
          <c:idx val="51"/>
          <c:order val="51"/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Harmonogram!$A$56:$AL$56</c:f>
              <c:numCache>
                <c:formatCode>General</c:formatCode>
                <c:ptCount val="38"/>
                <c:pt idx="0">
                  <c:v>0</c:v>
                </c:pt>
                <c:pt idx="28">
                  <c:v>0</c:v>
                </c:pt>
                <c:pt idx="31">
                  <c:v>0</c:v>
                </c:pt>
                <c:pt idx="32" formatCode="0.00%">
                  <c:v>0.31086956521739134</c:v>
                </c:pt>
                <c:pt idx="33" formatCode="0.00%">
                  <c:v>0.61739130434782608</c:v>
                </c:pt>
                <c:pt idx="34" formatCode="0">
                  <c:v>5</c:v>
                </c:pt>
                <c:pt idx="35" formatCode="0.00%">
                  <c:v>0.30434782608695654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D7D0-43CB-9A55-16366C7DF7B4}"/>
            </c:ext>
          </c:extLst>
        </c:ser>
        <c:ser>
          <c:idx val="52"/>
          <c:order val="52"/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Harmonogram!$A$57:$AL$57</c:f>
              <c:numCache>
                <c:formatCode>General</c:formatCode>
                <c:ptCount val="38"/>
                <c:pt idx="31">
                  <c:v>0</c:v>
                </c:pt>
                <c:pt idx="32" formatCode="0%">
                  <c:v>0.3</c:v>
                </c:pt>
                <c:pt idx="33" formatCode="0%">
                  <c:v>0.5</c:v>
                </c:pt>
                <c:pt idx="34" formatCode="0">
                  <c:v>5</c:v>
                </c:pt>
                <c:pt idx="35" formatCode="0%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D7D0-43CB-9A55-16366C7DF7B4}"/>
            </c:ext>
          </c:extLst>
        </c:ser>
        <c:ser>
          <c:idx val="53"/>
          <c:order val="53"/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Harmonogram!$A$58:$AL$58</c:f>
              <c:numCache>
                <c:formatCode>General</c:formatCode>
                <c:ptCount val="38"/>
                <c:pt idx="32" formatCode="0">
                  <c:v>0</c:v>
                </c:pt>
                <c:pt idx="33" formatCode="0">
                  <c:v>0</c:v>
                </c:pt>
                <c:pt idx="3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D7D0-43CB-9A55-16366C7DF7B4}"/>
            </c:ext>
          </c:extLst>
        </c:ser>
        <c:ser>
          <c:idx val="54"/>
          <c:order val="54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Harmonogram!$A$3:$AL$7</c:f>
              <c:multiLvlStrCache>
                <c:ptCount val="38"/>
                <c:lvl>
                  <c:pt idx="2">
                    <c:v>I</c:v>
                  </c:pt>
                  <c:pt idx="3">
                    <c:v>II</c:v>
                  </c:pt>
                  <c:pt idx="4">
                    <c:v>III</c:v>
                  </c:pt>
                </c:lvl>
                <c:lvl>
                  <c:pt idx="2">
                    <c:v>Semestr</c:v>
                  </c:pt>
                  <c:pt idx="13">
                    <c:v>W</c:v>
                  </c:pt>
                  <c:pt idx="14">
                    <c:v>S</c:v>
                  </c:pt>
                  <c:pt idx="15">
                    <c:v>ćwiczenia</c:v>
                  </c:pt>
                  <c:pt idx="16">
                    <c:v>warsztaty</c:v>
                  </c:pt>
                  <c:pt idx="17">
                    <c:v>PW</c:v>
                  </c:pt>
                  <c:pt idx="18">
                    <c:v>W</c:v>
                  </c:pt>
                  <c:pt idx="19">
                    <c:v>S</c:v>
                  </c:pt>
                  <c:pt idx="20">
                    <c:v>ćwiczenia</c:v>
                  </c:pt>
                  <c:pt idx="21">
                    <c:v>warsztaty</c:v>
                  </c:pt>
                  <c:pt idx="22">
                    <c:v>PW</c:v>
                  </c:pt>
                  <c:pt idx="23">
                    <c:v>W</c:v>
                  </c:pt>
                  <c:pt idx="24">
                    <c:v>S</c:v>
                  </c:pt>
                  <c:pt idx="25">
                    <c:v>ćwiczenia</c:v>
                  </c:pt>
                  <c:pt idx="26">
                    <c:v>warsztaty</c:v>
                  </c:pt>
                  <c:pt idx="27">
                    <c:v>PW</c:v>
                  </c:pt>
                </c:lvl>
                <c:lvl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Łącznie  ECTS </c:v>
                  </c:pt>
                  <c:pt idx="32">
                    <c:v>Kontakt z nauczycielem 
(W,S + Ć,W)</c:v>
                  </c:pt>
                  <c:pt idx="33">
                    <c:v>Ćwiczenia, warsztaty, PW (praktyczna)</c:v>
                  </c:pt>
                  <c:pt idx="34">
                    <c:v>Zajęcia z dziedziny nauk hum.
 lub społ.</c:v>
                  </c:pt>
                  <c:pt idx="35">
                    <c:v>Zajęcia do wyboru</c:v>
                  </c:pt>
                  <c:pt idx="36">
                    <c:v>NA podstawowe miejsce pracy (godziny)</c:v>
                  </c:pt>
                  <c:pt idx="37">
                    <c:v>NA dodatkowe miejsce pracy (godziny)</c:v>
                  </c:pt>
                </c:lvl>
                <c:lvl>
                  <c:pt idx="5">
                    <c:v>Całkowita liczba godzin (kontakt
z nauczycielem 
+ PW)</c:v>
                  </c:pt>
                  <c:pt idx="6">
                    <c:v>Kontakt z nauczycielem 
(W,S + Ć,W)</c:v>
                  </c:pt>
                  <c:pt idx="7">
                    <c:v>wykłady (W) 
i seminaria (S) </c:v>
                  </c:pt>
                  <c:pt idx="8">
                    <c:v>ćwiczenia (Ć)
i warsztaty (W)</c:v>
                  </c:pt>
                  <c:pt idx="9">
                    <c:v>ćwiczenia</c:v>
                  </c:pt>
                  <c:pt idx="10">
                    <c:v>warsztaty</c:v>
                  </c:pt>
                  <c:pt idx="11">
                    <c:v>Praca własna studenta (PW) całość</c:v>
                  </c:pt>
                  <c:pt idx="12">
                    <c:v>Praca własna 
w wymiarze praktycznym</c:v>
                  </c:pt>
                  <c:pt idx="28">
                    <c:v>Semestry</c:v>
                  </c:pt>
                  <c:pt idx="32">
                    <c:v>Wskaźniki</c:v>
                  </c:pt>
                </c:lvl>
                <c:lvl>
                  <c:pt idx="0">
                    <c:v>L.p.</c:v>
                  </c:pt>
                  <c:pt idx="1">
                    <c:v>Moduł kształcenia/ przedmioty</c:v>
                  </c:pt>
                  <c:pt idx="2">
                    <c:v>Forma zaliczenia (Zo/E) </c:v>
                  </c:pt>
                  <c:pt idx="5">
                    <c:v>Liczba godzin dydaktycznych</c:v>
                  </c:pt>
                  <c:pt idx="13">
                    <c:v>Semestr I</c:v>
                  </c:pt>
                  <c:pt idx="18">
                    <c:v>Semestr II</c:v>
                  </c:pt>
                  <c:pt idx="23">
                    <c:v>Semestr III</c:v>
                  </c:pt>
                  <c:pt idx="28">
                    <c:v>Liczba punktów ECTS</c:v>
                  </c:pt>
                  <c:pt idx="36">
                    <c:v>Nauczyciel akademicki (NA)</c:v>
                  </c:pt>
                </c:lvl>
              </c:multiLvlStrCache>
            </c:multiLvlStrRef>
          </c:cat>
          <c:val>
            <c:numRef>
              <c:f>Harmonogram!$A$59:$AL$59</c:f>
              <c:numCache>
                <c:formatCode>General</c:formatCode>
                <c:ptCount val="38"/>
              </c:numCache>
            </c:numRef>
          </c:val>
          <c:extLst>
            <c:ext xmlns:c16="http://schemas.microsoft.com/office/drawing/2014/chart" uri="{C3380CC4-5D6E-409C-BE32-E72D297353CC}">
              <c16:uniqueId val="{00000036-D7D0-43CB-9A55-16366C7DF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9881456"/>
        <c:axId val="349881840"/>
      </c:barChart>
      <c:catAx>
        <c:axId val="34988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49881840"/>
        <c:crosses val="autoZero"/>
        <c:auto val="1"/>
        <c:lblAlgn val="ctr"/>
        <c:lblOffset val="100"/>
        <c:noMultiLvlLbl val="0"/>
      </c:catAx>
      <c:valAx>
        <c:axId val="34988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49881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6674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71"/>
  <sheetViews>
    <sheetView tabSelected="1" topLeftCell="J46" zoomScale="70" zoomScaleNormal="70" zoomScaleSheetLayoutView="70" workbookViewId="0">
      <selection activeCell="AG61" sqref="AG61"/>
    </sheetView>
  </sheetViews>
  <sheetFormatPr defaultRowHeight="15" x14ac:dyDescent="0.25"/>
  <cols>
    <col min="1" max="1" width="9.140625" customWidth="1"/>
    <col min="2" max="2" width="63.5703125" customWidth="1"/>
    <col min="3" max="3" width="6.28515625" customWidth="1"/>
    <col min="4" max="4" width="6.5703125" customWidth="1"/>
    <col min="5" max="5" width="6.42578125" customWidth="1"/>
    <col min="6" max="6" width="12.7109375" style="40" customWidth="1"/>
    <col min="7" max="7" width="12.5703125" style="40" customWidth="1"/>
    <col min="8" max="8" width="11.85546875" style="40" customWidth="1"/>
    <col min="9" max="9" width="12" style="40" customWidth="1"/>
    <col min="10" max="10" width="12.5703125" style="40" customWidth="1"/>
    <col min="11" max="11" width="11.42578125" style="40" customWidth="1"/>
    <col min="12" max="12" width="11.5703125" style="40" customWidth="1"/>
    <col min="13" max="13" width="11" style="40" customWidth="1"/>
    <col min="14" max="14" width="10.85546875" customWidth="1"/>
    <col min="15" max="15" width="10.85546875" style="90" customWidth="1"/>
    <col min="16" max="17" width="11.85546875" customWidth="1"/>
    <col min="18" max="19" width="10.85546875" customWidth="1"/>
    <col min="20" max="20" width="10.85546875" style="90" customWidth="1"/>
    <col min="21" max="21" width="11.7109375" customWidth="1"/>
    <col min="22" max="22" width="11.42578125" customWidth="1"/>
    <col min="23" max="24" width="10.85546875" customWidth="1"/>
    <col min="25" max="25" width="10.85546875" style="90" customWidth="1"/>
    <col min="26" max="27" width="11.7109375" customWidth="1"/>
    <col min="28" max="28" width="10.7109375" customWidth="1"/>
    <col min="29" max="29" width="14.7109375" customWidth="1"/>
    <col min="30" max="30" width="13.5703125" customWidth="1"/>
    <col min="31" max="31" width="14.5703125" customWidth="1"/>
    <col min="32" max="32" width="14.140625" customWidth="1"/>
    <col min="33" max="36" width="14.28515625" style="115" customWidth="1"/>
    <col min="37" max="37" width="8.5703125" customWidth="1"/>
    <col min="38" max="38" width="9" customWidth="1"/>
  </cols>
  <sheetData>
    <row r="1" spans="1:38" ht="34.5" customHeight="1" x14ac:dyDescent="0.25">
      <c r="A1" s="254" t="s">
        <v>96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/>
      <c r="AC1" s="2"/>
      <c r="AD1" s="2"/>
      <c r="AE1" s="2"/>
      <c r="AF1" s="2"/>
      <c r="AG1" s="107"/>
      <c r="AH1" s="107"/>
      <c r="AI1" s="107"/>
      <c r="AJ1" s="107"/>
      <c r="AK1" s="3"/>
      <c r="AL1" s="4"/>
    </row>
    <row r="2" spans="1:38" ht="6.75" customHeight="1" x14ac:dyDescent="0.25">
      <c r="A2" s="5"/>
      <c r="B2" s="1"/>
      <c r="C2" s="32"/>
      <c r="D2" s="32"/>
      <c r="E2" s="32"/>
      <c r="F2" s="35"/>
      <c r="G2" s="253"/>
      <c r="H2" s="253"/>
      <c r="I2" s="253"/>
      <c r="J2" s="253"/>
      <c r="K2" s="253"/>
      <c r="L2" s="35"/>
      <c r="M2" s="36"/>
      <c r="N2" s="20"/>
      <c r="O2" s="20"/>
      <c r="P2" s="2"/>
      <c r="Q2" s="2"/>
      <c r="R2" s="2"/>
      <c r="S2" s="26"/>
      <c r="T2" s="26"/>
      <c r="U2" s="2"/>
      <c r="V2" s="2"/>
      <c r="W2" s="2"/>
      <c r="X2" s="26"/>
      <c r="Y2" s="26"/>
      <c r="Z2" s="2"/>
      <c r="AA2" s="2"/>
      <c r="AB2" s="2"/>
      <c r="AC2" s="2"/>
      <c r="AD2" s="2"/>
      <c r="AE2" s="2"/>
      <c r="AF2" s="2"/>
      <c r="AG2" s="107"/>
      <c r="AH2" s="107"/>
      <c r="AI2" s="107"/>
      <c r="AJ2" s="107"/>
      <c r="AK2" s="3"/>
      <c r="AL2" s="3"/>
    </row>
    <row r="3" spans="1:38" ht="19.5" customHeight="1" thickBot="1" x14ac:dyDescent="0.35">
      <c r="A3" s="243" t="s">
        <v>71</v>
      </c>
      <c r="B3" s="260" t="s">
        <v>36</v>
      </c>
      <c r="C3" s="243" t="s">
        <v>72</v>
      </c>
      <c r="D3" s="234"/>
      <c r="E3" s="234"/>
      <c r="F3" s="250" t="s">
        <v>0</v>
      </c>
      <c r="G3" s="251"/>
      <c r="H3" s="251"/>
      <c r="I3" s="251"/>
      <c r="J3" s="251"/>
      <c r="K3" s="251"/>
      <c r="L3" s="252"/>
      <c r="M3" s="37"/>
      <c r="N3" s="240" t="s">
        <v>37</v>
      </c>
      <c r="O3" s="241"/>
      <c r="P3" s="241"/>
      <c r="Q3" s="241"/>
      <c r="R3" s="242"/>
      <c r="S3" s="240" t="s">
        <v>38</v>
      </c>
      <c r="T3" s="241"/>
      <c r="U3" s="241"/>
      <c r="V3" s="241"/>
      <c r="W3" s="242"/>
      <c r="X3" s="240" t="s">
        <v>39</v>
      </c>
      <c r="Y3" s="241"/>
      <c r="Z3" s="241"/>
      <c r="AA3" s="241"/>
      <c r="AB3" s="242"/>
      <c r="AC3" s="232" t="s">
        <v>1</v>
      </c>
      <c r="AD3" s="208"/>
      <c r="AE3" s="208"/>
      <c r="AF3" s="208"/>
      <c r="AG3" s="208"/>
      <c r="AH3" s="208"/>
      <c r="AI3" s="208"/>
      <c r="AJ3" s="208"/>
      <c r="AK3" s="247" t="s">
        <v>5</v>
      </c>
      <c r="AL3" s="231"/>
    </row>
    <row r="4" spans="1:38" ht="16.5" customHeight="1" thickTop="1" thickBot="1" x14ac:dyDescent="0.3">
      <c r="A4" s="259"/>
      <c r="B4" s="261"/>
      <c r="C4" s="234"/>
      <c r="D4" s="262"/>
      <c r="E4" s="262"/>
      <c r="F4" s="221" t="s">
        <v>107</v>
      </c>
      <c r="G4" s="218" t="s">
        <v>105</v>
      </c>
      <c r="H4" s="215" t="s">
        <v>97</v>
      </c>
      <c r="I4" s="212" t="s">
        <v>106</v>
      </c>
      <c r="J4" s="266" t="s">
        <v>2</v>
      </c>
      <c r="K4" s="224" t="s">
        <v>98</v>
      </c>
      <c r="L4" s="263" t="s">
        <v>99</v>
      </c>
      <c r="M4" s="189" t="s">
        <v>102</v>
      </c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7"/>
      <c r="AC4" s="243" t="s">
        <v>3</v>
      </c>
      <c r="AD4" s="234"/>
      <c r="AE4" s="234"/>
      <c r="AF4" s="234"/>
      <c r="AG4" s="244" t="s">
        <v>4</v>
      </c>
      <c r="AH4" s="236"/>
      <c r="AI4" s="236"/>
      <c r="AJ4" s="236"/>
      <c r="AK4" s="231"/>
      <c r="AL4" s="231"/>
    </row>
    <row r="5" spans="1:38" ht="12" customHeight="1" x14ac:dyDescent="0.25">
      <c r="A5" s="259"/>
      <c r="B5" s="261"/>
      <c r="C5" s="234"/>
      <c r="D5" s="234"/>
      <c r="E5" s="234"/>
      <c r="F5" s="222"/>
      <c r="G5" s="219"/>
      <c r="H5" s="216"/>
      <c r="I5" s="213"/>
      <c r="J5" s="267"/>
      <c r="K5" s="225"/>
      <c r="L5" s="264"/>
      <c r="M5" s="190"/>
      <c r="N5" s="192"/>
      <c r="O5" s="192"/>
      <c r="P5" s="192"/>
      <c r="Q5" s="192"/>
      <c r="R5" s="193"/>
      <c r="S5" s="192"/>
      <c r="T5" s="192"/>
      <c r="U5" s="192"/>
      <c r="V5" s="192"/>
      <c r="W5" s="193"/>
      <c r="X5" s="192"/>
      <c r="Y5" s="192"/>
      <c r="Z5" s="192"/>
      <c r="AA5" s="192"/>
      <c r="AB5" s="193"/>
      <c r="AC5" s="245" t="s">
        <v>6</v>
      </c>
      <c r="AD5" s="232" t="s">
        <v>7</v>
      </c>
      <c r="AE5" s="232" t="s">
        <v>8</v>
      </c>
      <c r="AF5" s="233" t="s">
        <v>9</v>
      </c>
      <c r="AG5" s="235" t="s">
        <v>105</v>
      </c>
      <c r="AH5" s="237" t="s">
        <v>114</v>
      </c>
      <c r="AI5" s="239" t="s">
        <v>113</v>
      </c>
      <c r="AJ5" s="239" t="s">
        <v>10</v>
      </c>
      <c r="AK5" s="230" t="s">
        <v>115</v>
      </c>
      <c r="AL5" s="230" t="s">
        <v>116</v>
      </c>
    </row>
    <row r="6" spans="1:38" ht="15" customHeight="1" x14ac:dyDescent="0.25">
      <c r="A6" s="259"/>
      <c r="B6" s="261"/>
      <c r="C6" s="243" t="s">
        <v>11</v>
      </c>
      <c r="D6" s="234"/>
      <c r="E6" s="234"/>
      <c r="F6" s="222"/>
      <c r="G6" s="219"/>
      <c r="H6" s="216"/>
      <c r="I6" s="213"/>
      <c r="J6" s="267"/>
      <c r="K6" s="225"/>
      <c r="L6" s="264"/>
      <c r="M6" s="190"/>
      <c r="N6" s="187" t="s">
        <v>12</v>
      </c>
      <c r="O6" s="255" t="s">
        <v>100</v>
      </c>
      <c r="P6" s="228" t="s">
        <v>2</v>
      </c>
      <c r="Q6" s="228" t="s">
        <v>98</v>
      </c>
      <c r="R6" s="194" t="s">
        <v>101</v>
      </c>
      <c r="S6" s="187" t="s">
        <v>12</v>
      </c>
      <c r="T6" s="257" t="s">
        <v>100</v>
      </c>
      <c r="U6" s="228" t="s">
        <v>2</v>
      </c>
      <c r="V6" s="228" t="s">
        <v>98</v>
      </c>
      <c r="W6" s="194" t="s">
        <v>101</v>
      </c>
      <c r="X6" s="187" t="s">
        <v>12</v>
      </c>
      <c r="Y6" s="255" t="s">
        <v>100</v>
      </c>
      <c r="Z6" s="228" t="s">
        <v>2</v>
      </c>
      <c r="AA6" s="228" t="s">
        <v>98</v>
      </c>
      <c r="AB6" s="194" t="s">
        <v>101</v>
      </c>
      <c r="AC6" s="246"/>
      <c r="AD6" s="208"/>
      <c r="AE6" s="208"/>
      <c r="AF6" s="234"/>
      <c r="AG6" s="236"/>
      <c r="AH6" s="238"/>
      <c r="AI6" s="236"/>
      <c r="AJ6" s="236"/>
      <c r="AK6" s="231"/>
      <c r="AL6" s="231"/>
    </row>
    <row r="7" spans="1:38" ht="51.75" customHeight="1" thickBot="1" x14ac:dyDescent="0.3">
      <c r="A7" s="259"/>
      <c r="B7" s="261"/>
      <c r="C7" s="71" t="s">
        <v>6</v>
      </c>
      <c r="D7" s="71" t="s">
        <v>7</v>
      </c>
      <c r="E7" s="71" t="s">
        <v>8</v>
      </c>
      <c r="F7" s="223"/>
      <c r="G7" s="220"/>
      <c r="H7" s="217"/>
      <c r="I7" s="214"/>
      <c r="J7" s="268"/>
      <c r="K7" s="226"/>
      <c r="L7" s="265"/>
      <c r="M7" s="191"/>
      <c r="N7" s="188"/>
      <c r="O7" s="256"/>
      <c r="P7" s="229"/>
      <c r="Q7" s="229"/>
      <c r="R7" s="195"/>
      <c r="S7" s="187"/>
      <c r="T7" s="258"/>
      <c r="U7" s="229"/>
      <c r="V7" s="229"/>
      <c r="W7" s="195"/>
      <c r="X7" s="188"/>
      <c r="Y7" s="256"/>
      <c r="Z7" s="229"/>
      <c r="AA7" s="229"/>
      <c r="AB7" s="195"/>
      <c r="AC7" s="246"/>
      <c r="AD7" s="208"/>
      <c r="AE7" s="208"/>
      <c r="AF7" s="234"/>
      <c r="AG7" s="236"/>
      <c r="AH7" s="238"/>
      <c r="AI7" s="236"/>
      <c r="AJ7" s="236"/>
      <c r="AK7" s="231"/>
      <c r="AL7" s="231"/>
    </row>
    <row r="8" spans="1:38" s="34" customFormat="1" ht="66" customHeight="1" thickTop="1" x14ac:dyDescent="0.25">
      <c r="A8" s="42" t="s">
        <v>13</v>
      </c>
      <c r="B8" s="153" t="s">
        <v>76</v>
      </c>
      <c r="C8" s="199"/>
      <c r="D8" s="200"/>
      <c r="E8" s="200"/>
      <c r="F8" s="159">
        <f t="shared" ref="F8:AF8" si="0">SUM(F9:F15)</f>
        <v>375</v>
      </c>
      <c r="G8" s="159">
        <f t="shared" si="0"/>
        <v>140</v>
      </c>
      <c r="H8" s="159">
        <f t="shared" si="0"/>
        <v>80</v>
      </c>
      <c r="I8" s="159">
        <f t="shared" si="0"/>
        <v>60</v>
      </c>
      <c r="J8" s="159">
        <f t="shared" si="0"/>
        <v>60</v>
      </c>
      <c r="K8" s="159">
        <f t="shared" si="0"/>
        <v>0</v>
      </c>
      <c r="L8" s="159">
        <f t="shared" si="0"/>
        <v>235</v>
      </c>
      <c r="M8" s="159">
        <f t="shared" si="0"/>
        <v>90</v>
      </c>
      <c r="N8" s="159">
        <f t="shared" si="0"/>
        <v>60</v>
      </c>
      <c r="O8" s="159">
        <f t="shared" ref="O8" si="1">SUM(O9:O15)</f>
        <v>0</v>
      </c>
      <c r="P8" s="159">
        <f t="shared" si="0"/>
        <v>45</v>
      </c>
      <c r="Q8" s="159">
        <f t="shared" si="0"/>
        <v>0</v>
      </c>
      <c r="R8" s="159">
        <f t="shared" si="0"/>
        <v>195</v>
      </c>
      <c r="S8" s="159">
        <f t="shared" si="0"/>
        <v>20</v>
      </c>
      <c r="T8" s="159">
        <f t="shared" ref="T8" si="2">SUM(T9:T15)</f>
        <v>0</v>
      </c>
      <c r="U8" s="159">
        <f t="shared" si="0"/>
        <v>15</v>
      </c>
      <c r="V8" s="159">
        <f t="shared" si="0"/>
        <v>0</v>
      </c>
      <c r="W8" s="159">
        <f t="shared" si="0"/>
        <v>40</v>
      </c>
      <c r="X8" s="159">
        <f t="shared" si="0"/>
        <v>0</v>
      </c>
      <c r="Y8" s="159">
        <f t="shared" ref="Y8" si="3">SUM(Y9:Y15)</f>
        <v>0</v>
      </c>
      <c r="Z8" s="159">
        <f t="shared" si="0"/>
        <v>0</v>
      </c>
      <c r="AA8" s="159">
        <f t="shared" si="0"/>
        <v>0</v>
      </c>
      <c r="AB8" s="159">
        <f t="shared" si="0"/>
        <v>0</v>
      </c>
      <c r="AC8" s="169">
        <f t="shared" si="0"/>
        <v>12</v>
      </c>
      <c r="AD8" s="169">
        <f t="shared" si="0"/>
        <v>3</v>
      </c>
      <c r="AE8" s="169">
        <f t="shared" si="0"/>
        <v>0</v>
      </c>
      <c r="AF8" s="169">
        <f t="shared" si="0"/>
        <v>15</v>
      </c>
      <c r="AG8" s="169">
        <f>SUM(AG9:AG15)</f>
        <v>5.6000000000000005</v>
      </c>
      <c r="AH8" s="169">
        <f>SUM(AH9:AH15)</f>
        <v>6</v>
      </c>
      <c r="AI8" s="169">
        <f t="shared" ref="AI8:AJ8" si="4">SUM(AI9:AI15)</f>
        <v>2</v>
      </c>
      <c r="AJ8" s="169">
        <f t="shared" si="4"/>
        <v>0</v>
      </c>
      <c r="AK8" s="169"/>
      <c r="AL8" s="169"/>
    </row>
    <row r="9" spans="1:38" ht="42" customHeight="1" x14ac:dyDescent="0.25">
      <c r="A9" s="103">
        <v>1</v>
      </c>
      <c r="B9" s="139" t="s">
        <v>95</v>
      </c>
      <c r="C9" s="103" t="s">
        <v>61</v>
      </c>
      <c r="D9" s="103"/>
      <c r="E9" s="103"/>
      <c r="F9" s="128">
        <f t="shared" ref="F9:F15" si="5">G9+L9</f>
        <v>75</v>
      </c>
      <c r="G9" s="129">
        <f t="shared" ref="G9" si="6">SUM(H9:I9)</f>
        <v>25</v>
      </c>
      <c r="H9" s="130">
        <f t="shared" ref="H9:H15" si="7">N9+S9+X9+O9+T9+Y9</f>
        <v>10</v>
      </c>
      <c r="I9" s="130">
        <f t="shared" ref="I9" si="8">SUM(J9:K9)</f>
        <v>15</v>
      </c>
      <c r="J9" s="131">
        <f t="shared" ref="J9:K9" si="9">SUM(P9+U9+Z9)</f>
        <v>15</v>
      </c>
      <c r="K9" s="131">
        <f t="shared" si="9"/>
        <v>0</v>
      </c>
      <c r="L9" s="21">
        <f t="shared" ref="L9:L15" si="10">SUM(R9,W9,AB9,)</f>
        <v>50</v>
      </c>
      <c r="M9" s="76">
        <v>35</v>
      </c>
      <c r="N9" s="72">
        <v>10</v>
      </c>
      <c r="O9" s="74"/>
      <c r="P9" s="72">
        <v>15</v>
      </c>
      <c r="Q9" s="74"/>
      <c r="R9" s="75">
        <v>50</v>
      </c>
      <c r="S9" s="33"/>
      <c r="T9" s="33"/>
      <c r="U9" s="33"/>
      <c r="V9" s="33"/>
      <c r="W9" s="63"/>
      <c r="X9" s="33"/>
      <c r="Y9" s="33"/>
      <c r="Z9" s="33"/>
      <c r="AA9" s="33"/>
      <c r="AB9" s="63"/>
      <c r="AC9" s="161">
        <f t="shared" ref="AC9" si="11">(P9+R9+N9+Q9)/25</f>
        <v>3</v>
      </c>
      <c r="AD9" s="161">
        <f t="shared" ref="AD9" si="12">(U9+V9+S9+W9)/25</f>
        <v>0</v>
      </c>
      <c r="AE9" s="161">
        <f t="shared" ref="AE9" si="13">(X9+Z9+AA9+AB9)/25</f>
        <v>0</v>
      </c>
      <c r="AF9" s="162">
        <f t="shared" ref="AF9" si="14">SUM(AC9:AE9)</f>
        <v>3</v>
      </c>
      <c r="AG9" s="161">
        <f>G9/25</f>
        <v>1</v>
      </c>
      <c r="AH9" s="163">
        <f>(I9+M9)/25</f>
        <v>2</v>
      </c>
      <c r="AI9" s="163"/>
      <c r="AJ9" s="117" t="s">
        <v>41</v>
      </c>
      <c r="AK9" s="173">
        <v>30</v>
      </c>
      <c r="AL9" s="173">
        <v>10</v>
      </c>
    </row>
    <row r="10" spans="1:38" s="77" customFormat="1" ht="41.25" customHeight="1" x14ac:dyDescent="0.25">
      <c r="A10" s="103">
        <v>2</v>
      </c>
      <c r="B10" s="142" t="s">
        <v>60</v>
      </c>
      <c r="C10" s="141" t="s">
        <v>67</v>
      </c>
      <c r="D10" s="141"/>
      <c r="E10" s="141"/>
      <c r="F10" s="128">
        <f t="shared" si="5"/>
        <v>50</v>
      </c>
      <c r="G10" s="129">
        <f t="shared" ref="G10:G15" si="15">SUM(H10:I10)</f>
        <v>15</v>
      </c>
      <c r="H10" s="130">
        <f t="shared" si="7"/>
        <v>15</v>
      </c>
      <c r="I10" s="130">
        <f t="shared" ref="I10:I15" si="16">SUM(J10:K10)</f>
        <v>0</v>
      </c>
      <c r="J10" s="131">
        <f t="shared" ref="J10:J15" si="17">SUM(P10+U10+Z10)</f>
        <v>0</v>
      </c>
      <c r="K10" s="131">
        <f t="shared" ref="K10:K15" si="18">SUM(Q10+V10+AA10)</f>
        <v>0</v>
      </c>
      <c r="L10" s="21">
        <f t="shared" si="10"/>
        <v>35</v>
      </c>
      <c r="M10" s="76">
        <v>0</v>
      </c>
      <c r="N10" s="72">
        <v>15</v>
      </c>
      <c r="O10" s="74"/>
      <c r="P10" s="72"/>
      <c r="Q10" s="74"/>
      <c r="R10" s="75">
        <v>35</v>
      </c>
      <c r="S10" s="33"/>
      <c r="T10" s="15"/>
      <c r="U10" s="33"/>
      <c r="V10" s="15"/>
      <c r="W10" s="19"/>
      <c r="X10" s="33"/>
      <c r="Y10" s="15"/>
      <c r="Z10" s="33"/>
      <c r="AA10" s="15"/>
      <c r="AB10" s="19"/>
      <c r="AC10" s="161">
        <f t="shared" ref="AC10:AC15" si="19">(P10+R10+N10+Q10)/25</f>
        <v>2</v>
      </c>
      <c r="AD10" s="161">
        <f t="shared" ref="AD10:AD15" si="20">(U10+V10+S10+W10)/25</f>
        <v>0</v>
      </c>
      <c r="AE10" s="161">
        <f t="shared" ref="AE10:AE15" si="21">(X10+Z10+AA10+AB10)/25</f>
        <v>0</v>
      </c>
      <c r="AF10" s="162">
        <f t="shared" ref="AF10:AF15" si="22">SUM(AC10:AE10)</f>
        <v>2</v>
      </c>
      <c r="AG10" s="161">
        <f t="shared" ref="AG10:AG15" si="23">G10/25</f>
        <v>0.6</v>
      </c>
      <c r="AH10" s="163">
        <f t="shared" ref="AH10:AH15" si="24">(I10+M10)/25</f>
        <v>0</v>
      </c>
      <c r="AI10" s="164">
        <v>2</v>
      </c>
      <c r="AJ10" s="117" t="s">
        <v>41</v>
      </c>
      <c r="AK10" s="173"/>
      <c r="AL10" s="173">
        <v>15</v>
      </c>
    </row>
    <row r="11" spans="1:38" ht="42" customHeight="1" x14ac:dyDescent="0.25">
      <c r="A11" s="103">
        <v>3</v>
      </c>
      <c r="B11" s="139" t="s">
        <v>87</v>
      </c>
      <c r="C11" s="103" t="s">
        <v>67</v>
      </c>
      <c r="D11" s="103"/>
      <c r="E11" s="103"/>
      <c r="F11" s="128">
        <f t="shared" si="5"/>
        <v>50</v>
      </c>
      <c r="G11" s="129">
        <f t="shared" si="15"/>
        <v>15</v>
      </c>
      <c r="H11" s="130">
        <f t="shared" si="7"/>
        <v>15</v>
      </c>
      <c r="I11" s="130">
        <f t="shared" si="16"/>
        <v>0</v>
      </c>
      <c r="J11" s="131">
        <f t="shared" si="17"/>
        <v>0</v>
      </c>
      <c r="K11" s="131">
        <f t="shared" si="18"/>
        <v>0</v>
      </c>
      <c r="L11" s="21">
        <f t="shared" si="10"/>
        <v>35</v>
      </c>
      <c r="M11" s="76">
        <v>0</v>
      </c>
      <c r="N11" s="72">
        <v>15</v>
      </c>
      <c r="O11" s="72"/>
      <c r="P11" s="72"/>
      <c r="Q11" s="72"/>
      <c r="R11" s="73">
        <v>35</v>
      </c>
      <c r="S11" s="33"/>
      <c r="T11" s="33"/>
      <c r="U11" s="33"/>
      <c r="V11" s="33"/>
      <c r="W11" s="63"/>
      <c r="X11" s="33"/>
      <c r="Y11" s="33"/>
      <c r="Z11" s="33"/>
      <c r="AA11" s="33"/>
      <c r="AB11" s="63"/>
      <c r="AC11" s="161">
        <f t="shared" si="19"/>
        <v>2</v>
      </c>
      <c r="AD11" s="161">
        <f t="shared" si="20"/>
        <v>0</v>
      </c>
      <c r="AE11" s="161">
        <f t="shared" si="21"/>
        <v>0</v>
      </c>
      <c r="AF11" s="162">
        <f t="shared" si="22"/>
        <v>2</v>
      </c>
      <c r="AG11" s="161">
        <f t="shared" si="23"/>
        <v>0.6</v>
      </c>
      <c r="AH11" s="163">
        <f t="shared" si="24"/>
        <v>0</v>
      </c>
      <c r="AI11" s="163"/>
      <c r="AJ11" s="117" t="s">
        <v>41</v>
      </c>
      <c r="AK11" s="173">
        <v>15</v>
      </c>
      <c r="AL11" s="173"/>
    </row>
    <row r="12" spans="1:38" ht="39" customHeight="1" x14ac:dyDescent="0.25">
      <c r="A12" s="141">
        <v>4</v>
      </c>
      <c r="B12" s="139" t="s">
        <v>77</v>
      </c>
      <c r="C12" s="103"/>
      <c r="D12" s="103" t="s">
        <v>67</v>
      </c>
      <c r="E12" s="103"/>
      <c r="F12" s="128">
        <f t="shared" si="5"/>
        <v>50</v>
      </c>
      <c r="G12" s="129">
        <f t="shared" si="15"/>
        <v>25</v>
      </c>
      <c r="H12" s="130">
        <f t="shared" si="7"/>
        <v>10</v>
      </c>
      <c r="I12" s="130">
        <f t="shared" si="16"/>
        <v>15</v>
      </c>
      <c r="J12" s="131">
        <f t="shared" si="17"/>
        <v>15</v>
      </c>
      <c r="K12" s="131">
        <f t="shared" si="18"/>
        <v>0</v>
      </c>
      <c r="L12" s="21">
        <f t="shared" si="10"/>
        <v>25</v>
      </c>
      <c r="M12" s="76">
        <v>10</v>
      </c>
      <c r="N12" s="33"/>
      <c r="O12" s="33"/>
      <c r="P12" s="33"/>
      <c r="Q12" s="33"/>
      <c r="R12" s="63"/>
      <c r="S12" s="72">
        <v>10</v>
      </c>
      <c r="T12" s="72"/>
      <c r="U12" s="72">
        <v>15</v>
      </c>
      <c r="V12" s="72"/>
      <c r="W12" s="73">
        <v>25</v>
      </c>
      <c r="X12" s="21"/>
      <c r="Y12" s="14"/>
      <c r="Z12" s="14"/>
      <c r="AA12" s="14"/>
      <c r="AB12" s="18"/>
      <c r="AC12" s="161">
        <f t="shared" si="19"/>
        <v>0</v>
      </c>
      <c r="AD12" s="161">
        <f t="shared" si="20"/>
        <v>2</v>
      </c>
      <c r="AE12" s="161">
        <f t="shared" si="21"/>
        <v>0</v>
      </c>
      <c r="AF12" s="162">
        <f t="shared" si="22"/>
        <v>2</v>
      </c>
      <c r="AG12" s="161">
        <f t="shared" si="23"/>
        <v>1</v>
      </c>
      <c r="AH12" s="163">
        <f t="shared" si="24"/>
        <v>1</v>
      </c>
      <c r="AI12" s="163"/>
      <c r="AJ12" s="117" t="s">
        <v>41</v>
      </c>
      <c r="AK12" s="173"/>
      <c r="AL12" s="173">
        <v>40</v>
      </c>
    </row>
    <row r="13" spans="1:38" s="90" customFormat="1" ht="44.25" customHeight="1" x14ac:dyDescent="0.25">
      <c r="A13" s="141">
        <v>5</v>
      </c>
      <c r="B13" s="139" t="s">
        <v>59</v>
      </c>
      <c r="C13" s="103" t="s">
        <v>67</v>
      </c>
      <c r="D13" s="103"/>
      <c r="E13" s="103"/>
      <c r="F13" s="128">
        <f t="shared" si="5"/>
        <v>50</v>
      </c>
      <c r="G13" s="129">
        <f t="shared" si="15"/>
        <v>20</v>
      </c>
      <c r="H13" s="130">
        <f t="shared" si="7"/>
        <v>10</v>
      </c>
      <c r="I13" s="130">
        <f t="shared" si="16"/>
        <v>10</v>
      </c>
      <c r="J13" s="131">
        <f t="shared" si="17"/>
        <v>10</v>
      </c>
      <c r="K13" s="131">
        <f t="shared" si="18"/>
        <v>0</v>
      </c>
      <c r="L13" s="21">
        <f t="shared" si="10"/>
        <v>30</v>
      </c>
      <c r="M13" s="76">
        <v>15</v>
      </c>
      <c r="N13" s="72">
        <v>10</v>
      </c>
      <c r="O13" s="74"/>
      <c r="P13" s="72">
        <v>10</v>
      </c>
      <c r="Q13" s="74"/>
      <c r="R13" s="75">
        <v>30</v>
      </c>
      <c r="S13" s="33"/>
      <c r="T13" s="15"/>
      <c r="U13" s="33"/>
      <c r="V13" s="15"/>
      <c r="W13" s="19"/>
      <c r="X13" s="21"/>
      <c r="Y13" s="14"/>
      <c r="Z13" s="14"/>
      <c r="AA13" s="14"/>
      <c r="AB13" s="18"/>
      <c r="AC13" s="161">
        <f t="shared" si="19"/>
        <v>2</v>
      </c>
      <c r="AD13" s="161">
        <f t="shared" si="20"/>
        <v>0</v>
      </c>
      <c r="AE13" s="161">
        <f t="shared" si="21"/>
        <v>0</v>
      </c>
      <c r="AF13" s="162">
        <f t="shared" si="22"/>
        <v>2</v>
      </c>
      <c r="AG13" s="161">
        <f t="shared" si="23"/>
        <v>0.8</v>
      </c>
      <c r="AH13" s="163">
        <f t="shared" si="24"/>
        <v>1</v>
      </c>
      <c r="AI13" s="163"/>
      <c r="AJ13" s="117"/>
      <c r="AK13" s="173">
        <v>30</v>
      </c>
      <c r="AL13" s="173"/>
    </row>
    <row r="14" spans="1:38" ht="43.5" customHeight="1" x14ac:dyDescent="0.25">
      <c r="A14" s="103">
        <v>6</v>
      </c>
      <c r="B14" s="139" t="s">
        <v>69</v>
      </c>
      <c r="C14" s="103" t="s">
        <v>67</v>
      </c>
      <c r="D14" s="103"/>
      <c r="E14" s="103"/>
      <c r="F14" s="128">
        <f t="shared" si="5"/>
        <v>75</v>
      </c>
      <c r="G14" s="129">
        <f t="shared" si="15"/>
        <v>30</v>
      </c>
      <c r="H14" s="130">
        <f t="shared" si="7"/>
        <v>10</v>
      </c>
      <c r="I14" s="130">
        <f t="shared" si="16"/>
        <v>20</v>
      </c>
      <c r="J14" s="131">
        <f t="shared" si="17"/>
        <v>20</v>
      </c>
      <c r="K14" s="131">
        <f t="shared" si="18"/>
        <v>0</v>
      </c>
      <c r="L14" s="21">
        <f t="shared" si="10"/>
        <v>45</v>
      </c>
      <c r="M14" s="76">
        <v>30</v>
      </c>
      <c r="N14" s="72">
        <v>10</v>
      </c>
      <c r="O14" s="72"/>
      <c r="P14" s="72">
        <v>20</v>
      </c>
      <c r="Q14" s="72"/>
      <c r="R14" s="73">
        <v>45</v>
      </c>
      <c r="S14" s="21"/>
      <c r="T14" s="14"/>
      <c r="U14" s="14"/>
      <c r="V14" s="14"/>
      <c r="W14" s="18"/>
      <c r="X14" s="21"/>
      <c r="Y14" s="14"/>
      <c r="Z14" s="14"/>
      <c r="AA14" s="14"/>
      <c r="AB14" s="18"/>
      <c r="AC14" s="161">
        <f t="shared" si="19"/>
        <v>3</v>
      </c>
      <c r="AD14" s="161">
        <f t="shared" si="20"/>
        <v>0</v>
      </c>
      <c r="AE14" s="161">
        <f t="shared" si="21"/>
        <v>0</v>
      </c>
      <c r="AF14" s="162">
        <f t="shared" si="22"/>
        <v>3</v>
      </c>
      <c r="AG14" s="161">
        <f t="shared" si="23"/>
        <v>1.2</v>
      </c>
      <c r="AH14" s="163">
        <f t="shared" si="24"/>
        <v>2</v>
      </c>
      <c r="AI14" s="163"/>
      <c r="AJ14" s="117" t="s">
        <v>41</v>
      </c>
      <c r="AK14" s="173">
        <v>40</v>
      </c>
      <c r="AL14" s="173">
        <v>10</v>
      </c>
    </row>
    <row r="15" spans="1:38" s="64" customFormat="1" ht="39" customHeight="1" x14ac:dyDescent="0.25">
      <c r="A15" s="103">
        <v>7</v>
      </c>
      <c r="B15" s="139" t="s">
        <v>73</v>
      </c>
      <c r="C15" s="103"/>
      <c r="D15" s="103" t="s">
        <v>67</v>
      </c>
      <c r="E15" s="103"/>
      <c r="F15" s="128">
        <f t="shared" si="5"/>
        <v>25</v>
      </c>
      <c r="G15" s="129">
        <f t="shared" si="15"/>
        <v>10</v>
      </c>
      <c r="H15" s="130">
        <f t="shared" si="7"/>
        <v>10</v>
      </c>
      <c r="I15" s="130">
        <f t="shared" si="16"/>
        <v>0</v>
      </c>
      <c r="J15" s="131">
        <f t="shared" si="17"/>
        <v>0</v>
      </c>
      <c r="K15" s="131">
        <f t="shared" si="18"/>
        <v>0</v>
      </c>
      <c r="L15" s="21">
        <f t="shared" si="10"/>
        <v>15</v>
      </c>
      <c r="M15" s="76">
        <v>0</v>
      </c>
      <c r="N15" s="33"/>
      <c r="O15" s="33"/>
      <c r="P15" s="33"/>
      <c r="Q15" s="33"/>
      <c r="R15" s="63"/>
      <c r="S15" s="72">
        <v>10</v>
      </c>
      <c r="T15" s="72"/>
      <c r="U15" s="72"/>
      <c r="V15" s="72"/>
      <c r="W15" s="73">
        <v>15</v>
      </c>
      <c r="X15" s="33"/>
      <c r="Y15" s="33"/>
      <c r="Z15" s="33"/>
      <c r="AA15" s="33"/>
      <c r="AB15" s="63"/>
      <c r="AC15" s="161">
        <f t="shared" si="19"/>
        <v>0</v>
      </c>
      <c r="AD15" s="161">
        <f t="shared" si="20"/>
        <v>1</v>
      </c>
      <c r="AE15" s="161">
        <f t="shared" si="21"/>
        <v>0</v>
      </c>
      <c r="AF15" s="162">
        <f t="shared" si="22"/>
        <v>1</v>
      </c>
      <c r="AG15" s="161">
        <f t="shared" si="23"/>
        <v>0.4</v>
      </c>
      <c r="AH15" s="163">
        <f t="shared" si="24"/>
        <v>0</v>
      </c>
      <c r="AI15" s="163"/>
      <c r="AJ15" s="117" t="s">
        <v>41</v>
      </c>
      <c r="AK15" s="173">
        <v>10</v>
      </c>
      <c r="AL15" s="173"/>
    </row>
    <row r="16" spans="1:38" ht="53.25" customHeight="1" x14ac:dyDescent="0.25">
      <c r="A16" s="134" t="s">
        <v>55</v>
      </c>
      <c r="B16" s="154" t="s">
        <v>109</v>
      </c>
      <c r="C16" s="70"/>
      <c r="D16" s="70"/>
      <c r="E16" s="70"/>
      <c r="F16" s="159">
        <f t="shared" ref="F16:AB16" si="25">SUM(F17:F25)</f>
        <v>575</v>
      </c>
      <c r="G16" s="159">
        <f t="shared" si="25"/>
        <v>230</v>
      </c>
      <c r="H16" s="159">
        <f t="shared" si="25"/>
        <v>55</v>
      </c>
      <c r="I16" s="159">
        <f t="shared" si="25"/>
        <v>175</v>
      </c>
      <c r="J16" s="159">
        <f t="shared" si="25"/>
        <v>155</v>
      </c>
      <c r="K16" s="159">
        <f t="shared" si="25"/>
        <v>20</v>
      </c>
      <c r="L16" s="159">
        <f t="shared" si="25"/>
        <v>345</v>
      </c>
      <c r="M16" s="159">
        <f t="shared" si="25"/>
        <v>175</v>
      </c>
      <c r="N16" s="159">
        <f t="shared" si="25"/>
        <v>25</v>
      </c>
      <c r="O16" s="159">
        <f t="shared" ref="O16" si="26">SUM(O17:O25)</f>
        <v>0</v>
      </c>
      <c r="P16" s="159">
        <f t="shared" si="25"/>
        <v>70</v>
      </c>
      <c r="Q16" s="159">
        <f t="shared" si="25"/>
        <v>0</v>
      </c>
      <c r="R16" s="159">
        <f t="shared" si="25"/>
        <v>155</v>
      </c>
      <c r="S16" s="159">
        <f t="shared" si="25"/>
        <v>10</v>
      </c>
      <c r="T16" s="159">
        <f t="shared" ref="T16" si="27">SUM(T17:T25)</f>
        <v>0</v>
      </c>
      <c r="U16" s="159">
        <f t="shared" si="25"/>
        <v>40</v>
      </c>
      <c r="V16" s="159">
        <f t="shared" si="25"/>
        <v>0</v>
      </c>
      <c r="W16" s="159">
        <f t="shared" si="25"/>
        <v>75</v>
      </c>
      <c r="X16" s="159">
        <f t="shared" si="25"/>
        <v>20</v>
      </c>
      <c r="Y16" s="159">
        <f t="shared" ref="Y16" si="28">SUM(Y17:Y25)</f>
        <v>0</v>
      </c>
      <c r="Z16" s="159">
        <f t="shared" si="25"/>
        <v>45</v>
      </c>
      <c r="AA16" s="159">
        <f t="shared" si="25"/>
        <v>20</v>
      </c>
      <c r="AB16" s="159">
        <f t="shared" si="25"/>
        <v>115</v>
      </c>
      <c r="AC16" s="169">
        <f>SUM(AC17:AC25)</f>
        <v>10</v>
      </c>
      <c r="AD16" s="169">
        <f t="shared" ref="AD16:AI16" si="29">SUM(AD17:AD25)</f>
        <v>5</v>
      </c>
      <c r="AE16" s="169">
        <f t="shared" si="29"/>
        <v>8</v>
      </c>
      <c r="AF16" s="169">
        <f t="shared" si="29"/>
        <v>23</v>
      </c>
      <c r="AG16" s="169">
        <f t="shared" si="29"/>
        <v>9.1999999999999993</v>
      </c>
      <c r="AH16" s="169">
        <f>SUM(AH17:AH23)</f>
        <v>12</v>
      </c>
      <c r="AI16" s="169">
        <f t="shared" si="29"/>
        <v>3</v>
      </c>
      <c r="AJ16" s="171" t="s">
        <v>41</v>
      </c>
      <c r="AK16" s="172"/>
      <c r="AL16" s="172"/>
    </row>
    <row r="17" spans="1:38" ht="38.25" customHeight="1" x14ac:dyDescent="0.25">
      <c r="A17" s="103">
        <v>1</v>
      </c>
      <c r="B17" s="139" t="s">
        <v>85</v>
      </c>
      <c r="C17" s="103" t="s">
        <v>61</v>
      </c>
      <c r="D17" s="103"/>
      <c r="E17" s="103"/>
      <c r="F17" s="128">
        <f t="shared" ref="F17:F25" si="30">G17+L17</f>
        <v>75</v>
      </c>
      <c r="G17" s="129">
        <f t="shared" ref="G17:G25" si="31">SUM(H17:I17)</f>
        <v>30</v>
      </c>
      <c r="H17" s="130">
        <f>N17+S17+X17+O17+T17+Y17</f>
        <v>10</v>
      </c>
      <c r="I17" s="130">
        <f t="shared" ref="I17:I25" si="32">SUM(J17:K17)</f>
        <v>20</v>
      </c>
      <c r="J17" s="131">
        <f t="shared" ref="J17:J25" si="33">SUM(P17+U17+Z17)</f>
        <v>20</v>
      </c>
      <c r="K17" s="131">
        <f t="shared" ref="K17:K25" si="34">SUM(Q17+V17+AA17)</f>
        <v>0</v>
      </c>
      <c r="L17" s="21">
        <f t="shared" ref="L17:L25" si="35">SUM(R17,W17,AB17,)</f>
        <v>45</v>
      </c>
      <c r="M17" s="76">
        <v>30</v>
      </c>
      <c r="N17" s="72">
        <v>10</v>
      </c>
      <c r="O17" s="72"/>
      <c r="P17" s="72">
        <v>20</v>
      </c>
      <c r="Q17" s="72"/>
      <c r="R17" s="73">
        <v>45</v>
      </c>
      <c r="S17" s="33"/>
      <c r="T17" s="33"/>
      <c r="U17" s="33"/>
      <c r="V17" s="33"/>
      <c r="W17" s="63"/>
      <c r="X17" s="52"/>
      <c r="Y17" s="33"/>
      <c r="Z17" s="52"/>
      <c r="AA17" s="33"/>
      <c r="AB17" s="63"/>
      <c r="AC17" s="161">
        <f t="shared" ref="AC17" si="36">(P17+R17+N17+Q17)/25</f>
        <v>3</v>
      </c>
      <c r="AD17" s="161">
        <f>(U17+V17+S17+W17)/25</f>
        <v>0</v>
      </c>
      <c r="AE17" s="161">
        <f>(X17+Z17+AA17+AB17)/25</f>
        <v>0</v>
      </c>
      <c r="AF17" s="162">
        <f t="shared" ref="AF17" si="37">SUM(AC17:AE17)</f>
        <v>3</v>
      </c>
      <c r="AG17" s="161">
        <f t="shared" ref="AG17" si="38">G17/25</f>
        <v>1.2</v>
      </c>
      <c r="AH17" s="163">
        <f t="shared" ref="AH17:AH25" si="39">(I17+M17)/25</f>
        <v>2</v>
      </c>
      <c r="AI17" s="117"/>
      <c r="AJ17" s="44" t="s">
        <v>41</v>
      </c>
      <c r="AK17" s="173">
        <v>50</v>
      </c>
      <c r="AL17" s="173"/>
    </row>
    <row r="18" spans="1:38" ht="37.5" customHeight="1" x14ac:dyDescent="0.25">
      <c r="A18" s="103">
        <v>2</v>
      </c>
      <c r="B18" s="139" t="s">
        <v>84</v>
      </c>
      <c r="C18" s="103" t="s">
        <v>61</v>
      </c>
      <c r="D18" s="103"/>
      <c r="E18" s="103"/>
      <c r="F18" s="128">
        <f t="shared" si="30"/>
        <v>75</v>
      </c>
      <c r="G18" s="129">
        <f t="shared" si="31"/>
        <v>30</v>
      </c>
      <c r="H18" s="130">
        <f>N18+S18+X18+O18+T18+Y18</f>
        <v>10</v>
      </c>
      <c r="I18" s="130">
        <f t="shared" si="32"/>
        <v>20</v>
      </c>
      <c r="J18" s="131">
        <f t="shared" si="33"/>
        <v>20</v>
      </c>
      <c r="K18" s="131">
        <f t="shared" si="34"/>
        <v>0</v>
      </c>
      <c r="L18" s="21">
        <f t="shared" si="35"/>
        <v>45</v>
      </c>
      <c r="M18" s="76">
        <v>30</v>
      </c>
      <c r="N18" s="72">
        <v>10</v>
      </c>
      <c r="O18" s="72"/>
      <c r="P18" s="72">
        <v>20</v>
      </c>
      <c r="Q18" s="72"/>
      <c r="R18" s="73">
        <v>45</v>
      </c>
      <c r="S18" s="33"/>
      <c r="T18" s="33"/>
      <c r="U18" s="33"/>
      <c r="V18" s="33"/>
      <c r="W18" s="63"/>
      <c r="X18" s="21"/>
      <c r="Y18" s="14"/>
      <c r="Z18" s="14"/>
      <c r="AA18" s="14"/>
      <c r="AB18" s="18"/>
      <c r="AC18" s="161">
        <f t="shared" ref="AC18:AC25" si="40">(P18+R18+N18+Q18)/25</f>
        <v>3</v>
      </c>
      <c r="AD18" s="161">
        <f t="shared" ref="AD18:AD25" si="41">(U18+V18+S18+W18)/25</f>
        <v>0</v>
      </c>
      <c r="AE18" s="161">
        <f t="shared" ref="AE18:AE25" si="42">(X18+Z18+AA18+AB18)/25</f>
        <v>0</v>
      </c>
      <c r="AF18" s="162">
        <f t="shared" ref="AF18:AF25" si="43">SUM(AC18:AE18)</f>
        <v>3</v>
      </c>
      <c r="AG18" s="161">
        <f t="shared" ref="AG18:AG25" si="44">G18/25</f>
        <v>1.2</v>
      </c>
      <c r="AH18" s="163">
        <f t="shared" si="39"/>
        <v>2</v>
      </c>
      <c r="AI18" s="117"/>
      <c r="AJ18" s="44" t="s">
        <v>41</v>
      </c>
      <c r="AK18" s="173">
        <v>50</v>
      </c>
      <c r="AL18" s="173"/>
    </row>
    <row r="19" spans="1:38" ht="38.25" customHeight="1" x14ac:dyDescent="0.25">
      <c r="A19" s="103">
        <v>3</v>
      </c>
      <c r="B19" s="139" t="s">
        <v>47</v>
      </c>
      <c r="C19" s="103"/>
      <c r="D19" s="103" t="s">
        <v>61</v>
      </c>
      <c r="E19" s="103"/>
      <c r="F19" s="128">
        <f t="shared" si="30"/>
        <v>75</v>
      </c>
      <c r="G19" s="129">
        <f t="shared" si="31"/>
        <v>30</v>
      </c>
      <c r="H19" s="130">
        <f>N19+S19+X19+O19+T19+Y19</f>
        <v>10</v>
      </c>
      <c r="I19" s="130">
        <f t="shared" si="32"/>
        <v>20</v>
      </c>
      <c r="J19" s="131">
        <f t="shared" si="33"/>
        <v>20</v>
      </c>
      <c r="K19" s="131">
        <f t="shared" si="34"/>
        <v>0</v>
      </c>
      <c r="L19" s="21">
        <f t="shared" si="35"/>
        <v>45</v>
      </c>
      <c r="M19" s="76">
        <v>30</v>
      </c>
      <c r="N19" s="21"/>
      <c r="O19" s="14"/>
      <c r="P19" s="14"/>
      <c r="Q19" s="14"/>
      <c r="R19" s="18"/>
      <c r="S19" s="95">
        <v>10</v>
      </c>
      <c r="T19" s="72"/>
      <c r="U19" s="95">
        <v>20</v>
      </c>
      <c r="V19" s="72"/>
      <c r="W19" s="73">
        <v>45</v>
      </c>
      <c r="X19" s="21"/>
      <c r="Y19" s="14"/>
      <c r="Z19" s="14"/>
      <c r="AA19" s="14"/>
      <c r="AB19" s="18"/>
      <c r="AC19" s="161">
        <f t="shared" si="40"/>
        <v>0</v>
      </c>
      <c r="AD19" s="161">
        <f t="shared" si="41"/>
        <v>3</v>
      </c>
      <c r="AE19" s="161">
        <f t="shared" si="42"/>
        <v>0</v>
      </c>
      <c r="AF19" s="162">
        <f t="shared" si="43"/>
        <v>3</v>
      </c>
      <c r="AG19" s="161">
        <f t="shared" si="44"/>
        <v>1.2</v>
      </c>
      <c r="AH19" s="163">
        <f t="shared" si="39"/>
        <v>2</v>
      </c>
      <c r="AI19" s="117"/>
      <c r="AJ19" s="44" t="s">
        <v>41</v>
      </c>
      <c r="AK19" s="173">
        <v>50</v>
      </c>
      <c r="AL19" s="173"/>
    </row>
    <row r="20" spans="1:38" ht="43.5" customHeight="1" x14ac:dyDescent="0.25">
      <c r="A20" s="103">
        <v>4</v>
      </c>
      <c r="B20" s="139" t="s">
        <v>83</v>
      </c>
      <c r="C20" s="103"/>
      <c r="D20" s="103"/>
      <c r="E20" s="103" t="s">
        <v>67</v>
      </c>
      <c r="F20" s="128">
        <f t="shared" si="30"/>
        <v>50</v>
      </c>
      <c r="G20" s="129">
        <f t="shared" si="31"/>
        <v>30</v>
      </c>
      <c r="H20" s="130">
        <f t="shared" ref="H20:H25" si="45">N20+S20+X20+O20+T20+Y20</f>
        <v>10</v>
      </c>
      <c r="I20" s="130">
        <f t="shared" si="32"/>
        <v>20</v>
      </c>
      <c r="J20" s="131">
        <f t="shared" si="33"/>
        <v>20</v>
      </c>
      <c r="K20" s="131">
        <f t="shared" si="34"/>
        <v>0</v>
      </c>
      <c r="L20" s="21">
        <f t="shared" si="35"/>
        <v>20</v>
      </c>
      <c r="M20" s="76">
        <v>10</v>
      </c>
      <c r="N20" s="33"/>
      <c r="O20" s="33"/>
      <c r="P20" s="33"/>
      <c r="Q20" s="33"/>
      <c r="R20" s="63"/>
      <c r="S20" s="21"/>
      <c r="T20" s="14"/>
      <c r="U20" s="14"/>
      <c r="V20" s="14"/>
      <c r="W20" s="18"/>
      <c r="X20" s="72">
        <v>10</v>
      </c>
      <c r="Y20" s="72"/>
      <c r="Z20" s="72">
        <v>20</v>
      </c>
      <c r="AA20" s="72"/>
      <c r="AB20" s="73">
        <v>20</v>
      </c>
      <c r="AC20" s="161">
        <f t="shared" si="40"/>
        <v>0</v>
      </c>
      <c r="AD20" s="161">
        <f t="shared" si="41"/>
        <v>0</v>
      </c>
      <c r="AE20" s="161">
        <f t="shared" si="42"/>
        <v>2</v>
      </c>
      <c r="AF20" s="162">
        <f t="shared" si="43"/>
        <v>2</v>
      </c>
      <c r="AG20" s="161">
        <f t="shared" si="44"/>
        <v>1.2</v>
      </c>
      <c r="AH20" s="163">
        <f t="shared" si="39"/>
        <v>1.2</v>
      </c>
      <c r="AI20" s="117"/>
      <c r="AJ20" s="44" t="s">
        <v>41</v>
      </c>
      <c r="AK20" s="173">
        <v>50</v>
      </c>
      <c r="AL20" s="173"/>
    </row>
    <row r="21" spans="1:38" s="64" customFormat="1" ht="38.25" customHeight="1" x14ac:dyDescent="0.25">
      <c r="A21" s="103">
        <v>5</v>
      </c>
      <c r="B21" s="139" t="s">
        <v>48</v>
      </c>
      <c r="C21" s="103"/>
      <c r="D21" s="103"/>
      <c r="E21" s="103" t="s">
        <v>67</v>
      </c>
      <c r="F21" s="128">
        <f t="shared" si="30"/>
        <v>50</v>
      </c>
      <c r="G21" s="129">
        <f t="shared" si="31"/>
        <v>20</v>
      </c>
      <c r="H21" s="130">
        <f t="shared" si="45"/>
        <v>0</v>
      </c>
      <c r="I21" s="130">
        <f t="shared" si="32"/>
        <v>20</v>
      </c>
      <c r="J21" s="131">
        <f t="shared" si="33"/>
        <v>0</v>
      </c>
      <c r="K21" s="131">
        <f t="shared" si="34"/>
        <v>20</v>
      </c>
      <c r="L21" s="21">
        <f t="shared" si="35"/>
        <v>30</v>
      </c>
      <c r="M21" s="76">
        <v>20</v>
      </c>
      <c r="N21" s="33"/>
      <c r="O21" s="33"/>
      <c r="P21" s="33"/>
      <c r="Q21" s="33"/>
      <c r="R21" s="63"/>
      <c r="S21" s="21"/>
      <c r="T21" s="14"/>
      <c r="U21" s="14"/>
      <c r="V21" s="14"/>
      <c r="W21" s="18"/>
      <c r="X21" s="72"/>
      <c r="Y21" s="72"/>
      <c r="Z21" s="72"/>
      <c r="AA21" s="72">
        <v>20</v>
      </c>
      <c r="AB21" s="73">
        <v>30</v>
      </c>
      <c r="AC21" s="161">
        <f t="shared" si="40"/>
        <v>0</v>
      </c>
      <c r="AD21" s="161">
        <f t="shared" si="41"/>
        <v>0</v>
      </c>
      <c r="AE21" s="161">
        <f t="shared" si="42"/>
        <v>2</v>
      </c>
      <c r="AF21" s="162">
        <f t="shared" si="43"/>
        <v>2</v>
      </c>
      <c r="AG21" s="161">
        <f t="shared" si="44"/>
        <v>0.8</v>
      </c>
      <c r="AH21" s="163">
        <f t="shared" si="39"/>
        <v>1.6</v>
      </c>
      <c r="AI21" s="117"/>
      <c r="AJ21" s="44" t="s">
        <v>41</v>
      </c>
      <c r="AK21" s="173">
        <v>40</v>
      </c>
      <c r="AL21" s="173"/>
    </row>
    <row r="22" spans="1:38" ht="36.75" customHeight="1" x14ac:dyDescent="0.25">
      <c r="A22" s="103">
        <v>6</v>
      </c>
      <c r="B22" s="139" t="s">
        <v>49</v>
      </c>
      <c r="C22" s="103"/>
      <c r="D22" s="103"/>
      <c r="E22" s="103" t="s">
        <v>67</v>
      </c>
      <c r="F22" s="128">
        <f t="shared" si="30"/>
        <v>75</v>
      </c>
      <c r="G22" s="129">
        <f t="shared" si="31"/>
        <v>25</v>
      </c>
      <c r="H22" s="130">
        <f t="shared" si="45"/>
        <v>10</v>
      </c>
      <c r="I22" s="130">
        <f t="shared" si="32"/>
        <v>15</v>
      </c>
      <c r="J22" s="131">
        <f t="shared" si="33"/>
        <v>15</v>
      </c>
      <c r="K22" s="131">
        <f t="shared" si="34"/>
        <v>0</v>
      </c>
      <c r="L22" s="21">
        <f t="shared" si="35"/>
        <v>50</v>
      </c>
      <c r="M22" s="76">
        <v>35</v>
      </c>
      <c r="N22" s="21"/>
      <c r="O22" s="14"/>
      <c r="P22" s="14"/>
      <c r="Q22" s="14"/>
      <c r="R22" s="18"/>
      <c r="S22" s="33"/>
      <c r="T22" s="33"/>
      <c r="U22" s="33"/>
      <c r="V22" s="33"/>
      <c r="W22" s="63"/>
      <c r="X22" s="72">
        <v>10</v>
      </c>
      <c r="Y22" s="72"/>
      <c r="Z22" s="72">
        <v>15</v>
      </c>
      <c r="AA22" s="72"/>
      <c r="AB22" s="73">
        <v>50</v>
      </c>
      <c r="AC22" s="161">
        <f t="shared" si="40"/>
        <v>0</v>
      </c>
      <c r="AD22" s="161">
        <f t="shared" si="41"/>
        <v>0</v>
      </c>
      <c r="AE22" s="161">
        <f t="shared" si="42"/>
        <v>3</v>
      </c>
      <c r="AF22" s="162">
        <f t="shared" si="43"/>
        <v>3</v>
      </c>
      <c r="AG22" s="161">
        <f t="shared" si="44"/>
        <v>1</v>
      </c>
      <c r="AH22" s="163">
        <f t="shared" si="39"/>
        <v>2</v>
      </c>
      <c r="AI22" s="164">
        <v>3</v>
      </c>
      <c r="AJ22" s="44" t="s">
        <v>41</v>
      </c>
      <c r="AK22" s="173">
        <v>30</v>
      </c>
      <c r="AL22" s="173">
        <v>10</v>
      </c>
    </row>
    <row r="23" spans="1:38" ht="39.75" customHeight="1" x14ac:dyDescent="0.25">
      <c r="A23" s="103">
        <v>7</v>
      </c>
      <c r="B23" s="139" t="s">
        <v>82</v>
      </c>
      <c r="C23" s="103" t="s">
        <v>67</v>
      </c>
      <c r="D23" s="103"/>
      <c r="E23" s="103"/>
      <c r="F23" s="128">
        <f t="shared" si="30"/>
        <v>50</v>
      </c>
      <c r="G23" s="129">
        <f t="shared" si="31"/>
        <v>15</v>
      </c>
      <c r="H23" s="130">
        <f t="shared" si="45"/>
        <v>5</v>
      </c>
      <c r="I23" s="130">
        <f t="shared" si="32"/>
        <v>10</v>
      </c>
      <c r="J23" s="131">
        <f t="shared" si="33"/>
        <v>10</v>
      </c>
      <c r="K23" s="131">
        <f t="shared" si="34"/>
        <v>0</v>
      </c>
      <c r="L23" s="21">
        <f t="shared" si="35"/>
        <v>35</v>
      </c>
      <c r="M23" s="76">
        <v>20</v>
      </c>
      <c r="N23" s="72">
        <v>5</v>
      </c>
      <c r="O23" s="72"/>
      <c r="P23" s="72">
        <v>10</v>
      </c>
      <c r="Q23" s="72"/>
      <c r="R23" s="73">
        <v>35</v>
      </c>
      <c r="S23" s="33"/>
      <c r="T23" s="33"/>
      <c r="U23" s="33"/>
      <c r="V23" s="33"/>
      <c r="W23" s="63"/>
      <c r="X23" s="33"/>
      <c r="Y23" s="33"/>
      <c r="Z23" s="33"/>
      <c r="AA23" s="33"/>
      <c r="AB23" s="63"/>
      <c r="AC23" s="161">
        <f t="shared" si="40"/>
        <v>2</v>
      </c>
      <c r="AD23" s="161">
        <f t="shared" si="41"/>
        <v>0</v>
      </c>
      <c r="AE23" s="161">
        <f t="shared" si="42"/>
        <v>0</v>
      </c>
      <c r="AF23" s="162">
        <f t="shared" si="43"/>
        <v>2</v>
      </c>
      <c r="AG23" s="161">
        <f t="shared" si="44"/>
        <v>0.6</v>
      </c>
      <c r="AH23" s="163">
        <f t="shared" si="39"/>
        <v>1.2</v>
      </c>
      <c r="AI23" s="117"/>
      <c r="AJ23" s="44" t="s">
        <v>41</v>
      </c>
      <c r="AK23" s="173">
        <v>25</v>
      </c>
      <c r="AL23" s="173"/>
    </row>
    <row r="24" spans="1:38" ht="42" customHeight="1" x14ac:dyDescent="0.25">
      <c r="A24" s="103">
        <v>8</v>
      </c>
      <c r="B24" s="139" t="s">
        <v>44</v>
      </c>
      <c r="C24" s="103" t="s">
        <v>67</v>
      </c>
      <c r="D24" s="103" t="s">
        <v>61</v>
      </c>
      <c r="E24" s="103"/>
      <c r="F24" s="128">
        <f t="shared" si="30"/>
        <v>50</v>
      </c>
      <c r="G24" s="129">
        <f t="shared" si="31"/>
        <v>20</v>
      </c>
      <c r="H24" s="130">
        <f t="shared" si="45"/>
        <v>0</v>
      </c>
      <c r="I24" s="130">
        <f t="shared" si="32"/>
        <v>20</v>
      </c>
      <c r="J24" s="131">
        <f t="shared" si="33"/>
        <v>20</v>
      </c>
      <c r="K24" s="131">
        <f t="shared" si="34"/>
        <v>0</v>
      </c>
      <c r="L24" s="21">
        <f t="shared" si="35"/>
        <v>30</v>
      </c>
      <c r="M24" s="76">
        <v>0</v>
      </c>
      <c r="N24" s="72"/>
      <c r="O24" s="72"/>
      <c r="P24" s="72">
        <v>10</v>
      </c>
      <c r="Q24" s="72"/>
      <c r="R24" s="73">
        <v>15</v>
      </c>
      <c r="S24" s="72"/>
      <c r="T24" s="72"/>
      <c r="U24" s="72">
        <v>10</v>
      </c>
      <c r="V24" s="72"/>
      <c r="W24" s="73">
        <v>15</v>
      </c>
      <c r="X24" s="33"/>
      <c r="Y24" s="33"/>
      <c r="Z24" s="33"/>
      <c r="AA24" s="33"/>
      <c r="AB24" s="63"/>
      <c r="AC24" s="161">
        <f t="shared" si="40"/>
        <v>1</v>
      </c>
      <c r="AD24" s="161">
        <f t="shared" si="41"/>
        <v>1</v>
      </c>
      <c r="AE24" s="161">
        <f t="shared" si="42"/>
        <v>0</v>
      </c>
      <c r="AF24" s="162">
        <f t="shared" si="43"/>
        <v>2</v>
      </c>
      <c r="AG24" s="161">
        <f t="shared" si="44"/>
        <v>0.8</v>
      </c>
      <c r="AH24" s="163">
        <f t="shared" si="39"/>
        <v>0.8</v>
      </c>
      <c r="AI24" s="117"/>
      <c r="AJ24" s="44" t="s">
        <v>41</v>
      </c>
      <c r="AK24" s="173">
        <v>80</v>
      </c>
      <c r="AL24" s="173"/>
    </row>
    <row r="25" spans="1:38" ht="40.5" customHeight="1" x14ac:dyDescent="0.25">
      <c r="A25" s="103">
        <v>9</v>
      </c>
      <c r="B25" s="139" t="s">
        <v>45</v>
      </c>
      <c r="C25" s="103" t="s">
        <v>67</v>
      </c>
      <c r="D25" s="103" t="s">
        <v>67</v>
      </c>
      <c r="E25" s="103" t="s">
        <v>61</v>
      </c>
      <c r="F25" s="128">
        <f t="shared" si="30"/>
        <v>75</v>
      </c>
      <c r="G25" s="129">
        <f t="shared" si="31"/>
        <v>30</v>
      </c>
      <c r="H25" s="130">
        <f t="shared" si="45"/>
        <v>0</v>
      </c>
      <c r="I25" s="130">
        <f t="shared" si="32"/>
        <v>30</v>
      </c>
      <c r="J25" s="131">
        <f t="shared" si="33"/>
        <v>30</v>
      </c>
      <c r="K25" s="131">
        <f t="shared" si="34"/>
        <v>0</v>
      </c>
      <c r="L25" s="21">
        <f t="shared" si="35"/>
        <v>45</v>
      </c>
      <c r="M25" s="76">
        <v>0</v>
      </c>
      <c r="N25" s="72"/>
      <c r="O25" s="72"/>
      <c r="P25" s="72">
        <v>10</v>
      </c>
      <c r="Q25" s="72"/>
      <c r="R25" s="73">
        <v>15</v>
      </c>
      <c r="S25" s="72"/>
      <c r="T25" s="72"/>
      <c r="U25" s="72">
        <v>10</v>
      </c>
      <c r="V25" s="72"/>
      <c r="W25" s="73">
        <v>15</v>
      </c>
      <c r="X25" s="72"/>
      <c r="Y25" s="72"/>
      <c r="Z25" s="72">
        <v>10</v>
      </c>
      <c r="AA25" s="72"/>
      <c r="AB25" s="73">
        <v>15</v>
      </c>
      <c r="AC25" s="161">
        <f t="shared" si="40"/>
        <v>1</v>
      </c>
      <c r="AD25" s="161">
        <f t="shared" si="41"/>
        <v>1</v>
      </c>
      <c r="AE25" s="161">
        <f t="shared" si="42"/>
        <v>1</v>
      </c>
      <c r="AF25" s="162">
        <f t="shared" si="43"/>
        <v>3</v>
      </c>
      <c r="AG25" s="161">
        <f t="shared" si="44"/>
        <v>1.2</v>
      </c>
      <c r="AH25" s="163">
        <f t="shared" si="39"/>
        <v>1.2</v>
      </c>
      <c r="AI25" s="117"/>
      <c r="AJ25" s="44" t="s">
        <v>41</v>
      </c>
      <c r="AK25" s="173">
        <v>90</v>
      </c>
      <c r="AL25" s="173">
        <v>30</v>
      </c>
    </row>
    <row r="26" spans="1:38" s="34" customFormat="1" ht="51" customHeight="1" x14ac:dyDescent="0.25">
      <c r="A26" s="42" t="s">
        <v>56</v>
      </c>
      <c r="B26" s="153" t="s">
        <v>54</v>
      </c>
      <c r="C26" s="197" t="s">
        <v>111</v>
      </c>
      <c r="D26" s="198"/>
      <c r="E26" s="198"/>
      <c r="F26" s="158">
        <f t="shared" ref="F26:AB26" si="46">SUM(F27:F44)</f>
        <v>650</v>
      </c>
      <c r="G26" s="158">
        <f t="shared" si="46"/>
        <v>215</v>
      </c>
      <c r="H26" s="158">
        <f t="shared" si="46"/>
        <v>65</v>
      </c>
      <c r="I26" s="158">
        <f t="shared" si="46"/>
        <v>150</v>
      </c>
      <c r="J26" s="158">
        <f t="shared" si="46"/>
        <v>150</v>
      </c>
      <c r="K26" s="158">
        <f t="shared" si="46"/>
        <v>0</v>
      </c>
      <c r="L26" s="158">
        <f t="shared" si="46"/>
        <v>435</v>
      </c>
      <c r="M26" s="158">
        <f t="shared" si="46"/>
        <v>300</v>
      </c>
      <c r="N26" s="158">
        <f t="shared" si="46"/>
        <v>0</v>
      </c>
      <c r="O26" s="158">
        <f t="shared" ref="O26" si="47">SUM(O27:O44)</f>
        <v>0</v>
      </c>
      <c r="P26" s="158">
        <f t="shared" si="46"/>
        <v>0</v>
      </c>
      <c r="Q26" s="158">
        <f t="shared" si="46"/>
        <v>0</v>
      </c>
      <c r="R26" s="158">
        <f t="shared" si="46"/>
        <v>0</v>
      </c>
      <c r="S26" s="158">
        <f t="shared" si="46"/>
        <v>35</v>
      </c>
      <c r="T26" s="158">
        <f t="shared" ref="T26" si="48">SUM(T27:T44)</f>
        <v>0</v>
      </c>
      <c r="U26" s="158">
        <f t="shared" si="46"/>
        <v>55</v>
      </c>
      <c r="V26" s="158">
        <f t="shared" si="46"/>
        <v>0</v>
      </c>
      <c r="W26" s="158">
        <f t="shared" si="46"/>
        <v>185</v>
      </c>
      <c r="X26" s="158">
        <f t="shared" si="46"/>
        <v>30</v>
      </c>
      <c r="Y26" s="158">
        <f t="shared" ref="Y26" si="49">SUM(Y27:Y44)</f>
        <v>0</v>
      </c>
      <c r="Z26" s="158">
        <f t="shared" si="46"/>
        <v>95</v>
      </c>
      <c r="AA26" s="158">
        <f t="shared" si="46"/>
        <v>0</v>
      </c>
      <c r="AB26" s="158">
        <f t="shared" si="46"/>
        <v>250</v>
      </c>
      <c r="AC26" s="170">
        <f>SUM(AC27:AC44)</f>
        <v>0</v>
      </c>
      <c r="AD26" s="170">
        <f t="shared" ref="AD26:AJ26" si="50">SUM(AD27:AD44)</f>
        <v>11</v>
      </c>
      <c r="AE26" s="170">
        <f t="shared" si="50"/>
        <v>15</v>
      </c>
      <c r="AF26" s="170">
        <f t="shared" si="50"/>
        <v>26</v>
      </c>
      <c r="AG26" s="170">
        <f t="shared" si="50"/>
        <v>8.6</v>
      </c>
      <c r="AH26" s="170">
        <f t="shared" si="50"/>
        <v>18</v>
      </c>
      <c r="AI26" s="170">
        <f t="shared" si="50"/>
        <v>0</v>
      </c>
      <c r="AJ26" s="170">
        <f t="shared" si="50"/>
        <v>26</v>
      </c>
      <c r="AK26" s="159"/>
      <c r="AL26" s="159"/>
    </row>
    <row r="27" spans="1:38" ht="43.5" customHeight="1" x14ac:dyDescent="0.25">
      <c r="A27" s="105" t="s">
        <v>18</v>
      </c>
      <c r="B27" s="139" t="s">
        <v>46</v>
      </c>
      <c r="C27" s="103"/>
      <c r="D27" s="103" t="s">
        <v>67</v>
      </c>
      <c r="E27" s="103"/>
      <c r="F27" s="128">
        <f>G27+L27</f>
        <v>50</v>
      </c>
      <c r="G27" s="129">
        <f t="shared" ref="G27" si="51">SUM(H27:I27)</f>
        <v>15</v>
      </c>
      <c r="H27" s="130">
        <f>N27+S27+X27+O27+T27+Y27</f>
        <v>5</v>
      </c>
      <c r="I27" s="130">
        <f t="shared" ref="I27" si="52">SUM(J27:K27)</f>
        <v>10</v>
      </c>
      <c r="J27" s="131">
        <f t="shared" ref="J27" si="53">SUM(P27+U27+Z27)</f>
        <v>10</v>
      </c>
      <c r="K27" s="131">
        <f t="shared" ref="K27" si="54">SUM(Q27+V27+AA27)</f>
        <v>0</v>
      </c>
      <c r="L27" s="21">
        <f>SUM(R27,W27,AB27,)</f>
        <v>35</v>
      </c>
      <c r="M27" s="76">
        <v>20</v>
      </c>
      <c r="N27" s="21"/>
      <c r="O27" s="14"/>
      <c r="P27" s="14"/>
      <c r="Q27" s="14"/>
      <c r="R27" s="18"/>
      <c r="S27" s="72">
        <v>5</v>
      </c>
      <c r="T27" s="72"/>
      <c r="U27" s="72">
        <v>10</v>
      </c>
      <c r="V27" s="72"/>
      <c r="W27" s="73">
        <v>35</v>
      </c>
      <c r="X27" s="21"/>
      <c r="Y27" s="14"/>
      <c r="Z27" s="14"/>
      <c r="AA27" s="14"/>
      <c r="AB27" s="18"/>
      <c r="AC27" s="161">
        <f>(P27+R27+N27+Q27)/25</f>
        <v>0</v>
      </c>
      <c r="AD27" s="161">
        <f>(U27+V27+S27+W27)/25</f>
        <v>2</v>
      </c>
      <c r="AE27" s="161">
        <f>(X27+Z27+AA27+AB27)/25</f>
        <v>0</v>
      </c>
      <c r="AF27" s="162">
        <f>SUM(AC27:AE27)</f>
        <v>2</v>
      </c>
      <c r="AG27" s="161">
        <f>G27/25</f>
        <v>0.6</v>
      </c>
      <c r="AH27" s="163">
        <f>(I27+M27)/25</f>
        <v>1.2</v>
      </c>
      <c r="AI27" s="163"/>
      <c r="AJ27" s="163">
        <f>AF27</f>
        <v>2</v>
      </c>
      <c r="AK27" s="173">
        <v>15</v>
      </c>
      <c r="AL27" s="173"/>
    </row>
    <row r="28" spans="1:38" s="34" customFormat="1" ht="41.25" customHeight="1" x14ac:dyDescent="0.25">
      <c r="A28" s="144" t="s">
        <v>19</v>
      </c>
      <c r="B28" s="145" t="s">
        <v>88</v>
      </c>
      <c r="C28" s="146"/>
      <c r="D28" s="146" t="s">
        <v>67</v>
      </c>
      <c r="E28" s="146"/>
      <c r="F28" s="128"/>
      <c r="G28" s="129"/>
      <c r="H28" s="130"/>
      <c r="I28" s="130"/>
      <c r="J28" s="131"/>
      <c r="K28" s="131"/>
      <c r="L28" s="98"/>
      <c r="M28" s="76"/>
      <c r="N28" s="98"/>
      <c r="O28" s="100"/>
      <c r="P28" s="101"/>
      <c r="Q28" s="101"/>
      <c r="R28" s="102"/>
      <c r="S28" s="98"/>
      <c r="T28" s="100"/>
      <c r="U28" s="100"/>
      <c r="V28" s="100"/>
      <c r="W28" s="102"/>
      <c r="X28" s="98"/>
      <c r="Y28" s="100"/>
      <c r="Z28" s="100"/>
      <c r="AA28" s="100"/>
      <c r="AB28" s="102"/>
      <c r="AC28" s="118"/>
      <c r="AD28" s="118"/>
      <c r="AE28" s="118"/>
      <c r="AF28" s="119"/>
      <c r="AG28" s="120"/>
      <c r="AH28" s="121"/>
      <c r="AI28" s="121"/>
      <c r="AJ28" s="121"/>
      <c r="AK28" s="174">
        <v>15</v>
      </c>
      <c r="AL28" s="174"/>
    </row>
    <row r="29" spans="1:38" ht="40.5" customHeight="1" x14ac:dyDescent="0.25">
      <c r="A29" s="105" t="s">
        <v>20</v>
      </c>
      <c r="B29" s="139" t="s">
        <v>70</v>
      </c>
      <c r="C29" s="103"/>
      <c r="D29" s="103" t="s">
        <v>67</v>
      </c>
      <c r="E29" s="103"/>
      <c r="F29" s="128">
        <f>G29+L29</f>
        <v>75</v>
      </c>
      <c r="G29" s="129">
        <f t="shared" ref="G29" si="55">SUM(H29:I29)</f>
        <v>25</v>
      </c>
      <c r="H29" s="130">
        <f>N29+S29+X29+O29+T29+Y29</f>
        <v>10</v>
      </c>
      <c r="I29" s="130">
        <f t="shared" ref="I29" si="56">SUM(J29:K29)</f>
        <v>15</v>
      </c>
      <c r="J29" s="131">
        <f t="shared" ref="J29" si="57">SUM(P29+U29+Z29)</f>
        <v>15</v>
      </c>
      <c r="K29" s="131">
        <f t="shared" ref="K29" si="58">SUM(Q29+V29+AA29)</f>
        <v>0</v>
      </c>
      <c r="L29" s="21">
        <f>SUM(R29,W29,AB29,)</f>
        <v>50</v>
      </c>
      <c r="M29" s="76">
        <v>35</v>
      </c>
      <c r="N29" s="33"/>
      <c r="O29" s="33"/>
      <c r="P29" s="33"/>
      <c r="Q29" s="33"/>
      <c r="R29" s="63"/>
      <c r="S29" s="72">
        <v>10</v>
      </c>
      <c r="T29" s="72"/>
      <c r="U29" s="72">
        <v>15</v>
      </c>
      <c r="V29" s="72"/>
      <c r="W29" s="73">
        <v>50</v>
      </c>
      <c r="X29" s="52"/>
      <c r="Y29" s="33"/>
      <c r="Z29" s="33"/>
      <c r="AA29" s="33"/>
      <c r="AB29" s="63"/>
      <c r="AC29" s="161">
        <f>(P29+R29+N29+Q29)/25</f>
        <v>0</v>
      </c>
      <c r="AD29" s="161">
        <f>(U29+V29+S29+W29)/25</f>
        <v>3</v>
      </c>
      <c r="AE29" s="161">
        <f>(X29+Z29+AA29+AB29)/25</f>
        <v>0</v>
      </c>
      <c r="AF29" s="162">
        <f>SUM(AC29:AE29)</f>
        <v>3</v>
      </c>
      <c r="AG29" s="161">
        <f>G29/25</f>
        <v>1</v>
      </c>
      <c r="AH29" s="163">
        <f>(I29+M29)/25</f>
        <v>2</v>
      </c>
      <c r="AI29" s="163"/>
      <c r="AJ29" s="163">
        <f>AF29</f>
        <v>3</v>
      </c>
      <c r="AK29" s="173">
        <v>25</v>
      </c>
      <c r="AL29" s="173"/>
    </row>
    <row r="30" spans="1:38" s="34" customFormat="1" ht="44.25" customHeight="1" x14ac:dyDescent="0.25">
      <c r="A30" s="150" t="s">
        <v>21</v>
      </c>
      <c r="B30" s="151" t="s">
        <v>104</v>
      </c>
      <c r="C30" s="152"/>
      <c r="D30" s="152" t="s">
        <v>67</v>
      </c>
      <c r="E30" s="152"/>
      <c r="F30" s="128"/>
      <c r="G30" s="129"/>
      <c r="H30" s="130"/>
      <c r="I30" s="130"/>
      <c r="J30" s="131"/>
      <c r="K30" s="131"/>
      <c r="L30" s="98"/>
      <c r="M30" s="76"/>
      <c r="N30" s="98"/>
      <c r="O30" s="100"/>
      <c r="P30" s="101"/>
      <c r="Q30" s="101"/>
      <c r="R30" s="102"/>
      <c r="S30" s="98"/>
      <c r="T30" s="100"/>
      <c r="U30" s="100"/>
      <c r="V30" s="100"/>
      <c r="W30" s="102"/>
      <c r="X30" s="98"/>
      <c r="Y30" s="100"/>
      <c r="Z30" s="100"/>
      <c r="AA30" s="100"/>
      <c r="AB30" s="102"/>
      <c r="AC30" s="118"/>
      <c r="AD30" s="118"/>
      <c r="AE30" s="118"/>
      <c r="AF30" s="119"/>
      <c r="AG30" s="120"/>
      <c r="AH30" s="121"/>
      <c r="AI30" s="121"/>
      <c r="AJ30" s="121"/>
      <c r="AK30" s="174">
        <v>25</v>
      </c>
      <c r="AL30" s="174"/>
    </row>
    <row r="31" spans="1:38" ht="42" customHeight="1" x14ac:dyDescent="0.25">
      <c r="A31" s="105" t="s">
        <v>22</v>
      </c>
      <c r="B31" s="139" t="s">
        <v>92</v>
      </c>
      <c r="C31" s="103"/>
      <c r="D31" s="103" t="s">
        <v>67</v>
      </c>
      <c r="E31" s="103"/>
      <c r="F31" s="128">
        <f>G31+L31</f>
        <v>75</v>
      </c>
      <c r="G31" s="129">
        <f t="shared" ref="G31" si="59">SUM(H31:I31)</f>
        <v>25</v>
      </c>
      <c r="H31" s="130">
        <f>N31+S31+X31+O31+T31+Y31</f>
        <v>10</v>
      </c>
      <c r="I31" s="130">
        <f t="shared" ref="I31" si="60">SUM(J31:K31)</f>
        <v>15</v>
      </c>
      <c r="J31" s="131">
        <f t="shared" ref="J31" si="61">SUM(P31+U31+Z31)</f>
        <v>15</v>
      </c>
      <c r="K31" s="131">
        <f t="shared" ref="K31" si="62">SUM(Q31+V31+AA31)</f>
        <v>0</v>
      </c>
      <c r="L31" s="21">
        <f>SUM(R31,W31,AB31,)</f>
        <v>50</v>
      </c>
      <c r="M31" s="76">
        <v>35</v>
      </c>
      <c r="N31" s="33"/>
      <c r="O31" s="33"/>
      <c r="P31" s="33"/>
      <c r="Q31" s="33"/>
      <c r="R31" s="63"/>
      <c r="S31" s="72">
        <v>10</v>
      </c>
      <c r="T31" s="72"/>
      <c r="U31" s="72">
        <v>15</v>
      </c>
      <c r="V31" s="72"/>
      <c r="W31" s="73">
        <v>50</v>
      </c>
      <c r="X31" s="33"/>
      <c r="Y31" s="33"/>
      <c r="Z31" s="33"/>
      <c r="AA31" s="33"/>
      <c r="AB31" s="63"/>
      <c r="AC31" s="161">
        <f>(P31+R31+N31+Q31)/25</f>
        <v>0</v>
      </c>
      <c r="AD31" s="161">
        <f>(U31+V31+S31+W31)/25</f>
        <v>3</v>
      </c>
      <c r="AE31" s="161">
        <f>(X31+Z31+AA31+AB31)/25</f>
        <v>0</v>
      </c>
      <c r="AF31" s="162">
        <f>SUM(AC31:AE31)</f>
        <v>3</v>
      </c>
      <c r="AG31" s="161">
        <f>G31/25</f>
        <v>1</v>
      </c>
      <c r="AH31" s="163">
        <f>(I31+M31)/25</f>
        <v>2</v>
      </c>
      <c r="AI31" s="163"/>
      <c r="AJ31" s="163">
        <f>AF31</f>
        <v>3</v>
      </c>
      <c r="AK31" s="173">
        <v>25</v>
      </c>
      <c r="AL31" s="173"/>
    </row>
    <row r="32" spans="1:38" s="34" customFormat="1" ht="43.5" customHeight="1" x14ac:dyDescent="0.25">
      <c r="A32" s="144" t="s">
        <v>23</v>
      </c>
      <c r="B32" s="145" t="s">
        <v>90</v>
      </c>
      <c r="C32" s="146"/>
      <c r="D32" s="146" t="s">
        <v>67</v>
      </c>
      <c r="E32" s="146"/>
      <c r="F32" s="128"/>
      <c r="G32" s="129"/>
      <c r="H32" s="130"/>
      <c r="I32" s="130"/>
      <c r="J32" s="131"/>
      <c r="K32" s="131"/>
      <c r="L32" s="98"/>
      <c r="M32" s="76"/>
      <c r="N32" s="98"/>
      <c r="O32" s="100"/>
      <c r="P32" s="101"/>
      <c r="Q32" s="101"/>
      <c r="R32" s="102"/>
      <c r="S32" s="98"/>
      <c r="T32" s="100"/>
      <c r="U32" s="100"/>
      <c r="V32" s="100"/>
      <c r="W32" s="102"/>
      <c r="X32" s="98"/>
      <c r="Y32" s="100"/>
      <c r="Z32" s="100"/>
      <c r="AA32" s="100"/>
      <c r="AB32" s="102"/>
      <c r="AC32" s="118"/>
      <c r="AD32" s="118"/>
      <c r="AE32" s="118"/>
      <c r="AF32" s="119"/>
      <c r="AG32" s="120"/>
      <c r="AH32" s="121"/>
      <c r="AI32" s="121"/>
      <c r="AJ32" s="121"/>
      <c r="AK32" s="174">
        <v>25</v>
      </c>
      <c r="AL32" s="174"/>
    </row>
    <row r="33" spans="1:38" ht="43.5" customHeight="1" x14ac:dyDescent="0.25">
      <c r="A33" s="105" t="s">
        <v>24</v>
      </c>
      <c r="B33" s="139" t="s">
        <v>94</v>
      </c>
      <c r="C33" s="103"/>
      <c r="D33" s="103" t="s">
        <v>61</v>
      </c>
      <c r="E33" s="103"/>
      <c r="F33" s="128">
        <f>G33+L33</f>
        <v>75</v>
      </c>
      <c r="G33" s="129">
        <f t="shared" ref="G33" si="63">SUM(H33:I33)</f>
        <v>25</v>
      </c>
      <c r="H33" s="130">
        <f>N33+S33+X33+O33+T33+Y33</f>
        <v>10</v>
      </c>
      <c r="I33" s="130">
        <f t="shared" ref="I33" si="64">SUM(J33:K33)</f>
        <v>15</v>
      </c>
      <c r="J33" s="131">
        <f t="shared" ref="J33" si="65">SUM(P33+U33+Z33)</f>
        <v>15</v>
      </c>
      <c r="K33" s="131">
        <f t="shared" ref="K33" si="66">SUM(Q33+V33+AA33)</f>
        <v>0</v>
      </c>
      <c r="L33" s="21">
        <f>SUM(R33,W33,AB33,)</f>
        <v>50</v>
      </c>
      <c r="M33" s="76">
        <v>35</v>
      </c>
      <c r="N33" s="21"/>
      <c r="O33" s="14"/>
      <c r="P33" s="14"/>
      <c r="Q33" s="14"/>
      <c r="R33" s="18"/>
      <c r="S33" s="72">
        <v>10</v>
      </c>
      <c r="T33" s="72"/>
      <c r="U33" s="72">
        <v>15</v>
      </c>
      <c r="V33" s="72"/>
      <c r="W33" s="73">
        <v>50</v>
      </c>
      <c r="X33" s="33"/>
      <c r="Y33" s="33"/>
      <c r="Z33" s="33"/>
      <c r="AA33" s="33"/>
      <c r="AB33" s="63"/>
      <c r="AC33" s="161">
        <f>(P33+R33+N33+Q33)/25</f>
        <v>0</v>
      </c>
      <c r="AD33" s="161">
        <f>(U33+V33+S33+W33)/25</f>
        <v>3</v>
      </c>
      <c r="AE33" s="161">
        <f>(X33+Z33+AA33+AB33)/25</f>
        <v>0</v>
      </c>
      <c r="AF33" s="162">
        <f>SUM(AC33:AE33)</f>
        <v>3</v>
      </c>
      <c r="AG33" s="161">
        <f>G33/25</f>
        <v>1</v>
      </c>
      <c r="AH33" s="163">
        <f>(I33+M33)/25</f>
        <v>2</v>
      </c>
      <c r="AI33" s="163"/>
      <c r="AJ33" s="163">
        <f>AF33</f>
        <v>3</v>
      </c>
      <c r="AK33" s="173">
        <v>25</v>
      </c>
      <c r="AL33" s="173"/>
    </row>
    <row r="34" spans="1:38" s="34" customFormat="1" ht="46.5" customHeight="1" x14ac:dyDescent="0.25">
      <c r="A34" s="144" t="s">
        <v>25</v>
      </c>
      <c r="B34" s="145" t="s">
        <v>93</v>
      </c>
      <c r="C34" s="146"/>
      <c r="D34" s="146" t="s">
        <v>61</v>
      </c>
      <c r="E34" s="146"/>
      <c r="F34" s="128"/>
      <c r="G34" s="129"/>
      <c r="H34" s="130"/>
      <c r="I34" s="130"/>
      <c r="J34" s="131"/>
      <c r="K34" s="131"/>
      <c r="L34" s="98"/>
      <c r="M34" s="76"/>
      <c r="N34" s="98"/>
      <c r="O34" s="100"/>
      <c r="P34" s="101"/>
      <c r="Q34" s="101"/>
      <c r="R34" s="102"/>
      <c r="S34" s="98"/>
      <c r="T34" s="100"/>
      <c r="U34" s="100"/>
      <c r="V34" s="100"/>
      <c r="W34" s="102"/>
      <c r="X34" s="98"/>
      <c r="Y34" s="100"/>
      <c r="Z34" s="100"/>
      <c r="AA34" s="100"/>
      <c r="AB34" s="102"/>
      <c r="AC34" s="118"/>
      <c r="AD34" s="118"/>
      <c r="AE34" s="118"/>
      <c r="AF34" s="119"/>
      <c r="AG34" s="120"/>
      <c r="AH34" s="121"/>
      <c r="AI34" s="121"/>
      <c r="AJ34" s="121"/>
      <c r="AK34" s="174">
        <v>25</v>
      </c>
      <c r="AL34" s="174"/>
    </row>
    <row r="35" spans="1:38" ht="46.5" customHeight="1" x14ac:dyDescent="0.25">
      <c r="A35" s="105" t="s">
        <v>34</v>
      </c>
      <c r="B35" s="139" t="s">
        <v>50</v>
      </c>
      <c r="C35" s="103"/>
      <c r="D35" s="103"/>
      <c r="E35" s="103" t="s">
        <v>67</v>
      </c>
      <c r="F35" s="128">
        <f>G35+L35</f>
        <v>75</v>
      </c>
      <c r="G35" s="129">
        <f t="shared" ref="G35" si="67">SUM(H35:I35)</f>
        <v>25</v>
      </c>
      <c r="H35" s="130">
        <f>N35+S35+X35+O35+T35+Y35</f>
        <v>10</v>
      </c>
      <c r="I35" s="130">
        <f t="shared" ref="I35" si="68">SUM(J35:K35)</f>
        <v>15</v>
      </c>
      <c r="J35" s="131">
        <f t="shared" ref="J35" si="69">SUM(P35+U35+Z35)</f>
        <v>15</v>
      </c>
      <c r="K35" s="131">
        <f t="shared" ref="K35" si="70">SUM(Q35+V35+AA35)</f>
        <v>0</v>
      </c>
      <c r="L35" s="21">
        <f>SUM(R35,W35,AB35,)</f>
        <v>50</v>
      </c>
      <c r="M35" s="76">
        <v>35</v>
      </c>
      <c r="N35" s="21"/>
      <c r="O35" s="14"/>
      <c r="P35" s="14"/>
      <c r="Q35" s="14"/>
      <c r="R35" s="18"/>
      <c r="S35" s="21"/>
      <c r="T35" s="14"/>
      <c r="U35" s="14"/>
      <c r="V35" s="14"/>
      <c r="W35" s="18"/>
      <c r="X35" s="72">
        <v>10</v>
      </c>
      <c r="Y35" s="72"/>
      <c r="Z35" s="72">
        <v>15</v>
      </c>
      <c r="AA35" s="72"/>
      <c r="AB35" s="73">
        <v>50</v>
      </c>
      <c r="AC35" s="161">
        <f>(P35+R35+N35+Q35)/25</f>
        <v>0</v>
      </c>
      <c r="AD35" s="161">
        <f>(U35+V35+S35+W35)/25</f>
        <v>0</v>
      </c>
      <c r="AE35" s="161">
        <f>(X35+Z35+AA35+AB35)/25</f>
        <v>3</v>
      </c>
      <c r="AF35" s="162">
        <f>SUM(AC35:AE35)</f>
        <v>3</v>
      </c>
      <c r="AG35" s="161">
        <f>G35/25</f>
        <v>1</v>
      </c>
      <c r="AH35" s="163">
        <f>(I35+M35)/25</f>
        <v>2</v>
      </c>
      <c r="AI35" s="163"/>
      <c r="AJ35" s="163">
        <f>AF35</f>
        <v>3</v>
      </c>
      <c r="AK35" s="173">
        <v>25</v>
      </c>
      <c r="AL35" s="173"/>
    </row>
    <row r="36" spans="1:38" s="34" customFormat="1" ht="47.25" customHeight="1" x14ac:dyDescent="0.25">
      <c r="A36" s="144" t="s">
        <v>35</v>
      </c>
      <c r="B36" s="143" t="s">
        <v>51</v>
      </c>
      <c r="C36" s="146"/>
      <c r="D36" s="146"/>
      <c r="E36" s="146" t="s">
        <v>67</v>
      </c>
      <c r="F36" s="128"/>
      <c r="G36" s="129"/>
      <c r="H36" s="130"/>
      <c r="I36" s="130"/>
      <c r="J36" s="131"/>
      <c r="K36" s="131"/>
      <c r="L36" s="98"/>
      <c r="M36" s="76"/>
      <c r="N36" s="98"/>
      <c r="O36" s="100"/>
      <c r="P36" s="101"/>
      <c r="Q36" s="101"/>
      <c r="R36" s="102"/>
      <c r="S36" s="98"/>
      <c r="T36" s="100"/>
      <c r="U36" s="100"/>
      <c r="V36" s="100"/>
      <c r="W36" s="102"/>
      <c r="X36" s="98"/>
      <c r="Y36" s="100"/>
      <c r="Z36" s="100"/>
      <c r="AA36" s="100"/>
      <c r="AB36" s="102"/>
      <c r="AC36" s="118"/>
      <c r="AD36" s="118"/>
      <c r="AE36" s="118"/>
      <c r="AF36" s="119"/>
      <c r="AG36" s="120"/>
      <c r="AH36" s="121"/>
      <c r="AI36" s="121"/>
      <c r="AJ36" s="121"/>
      <c r="AK36" s="174">
        <v>25</v>
      </c>
      <c r="AL36" s="174"/>
    </row>
    <row r="37" spans="1:38" ht="42.75" customHeight="1" x14ac:dyDescent="0.25">
      <c r="A37" s="147" t="s">
        <v>32</v>
      </c>
      <c r="B37" s="139" t="s">
        <v>78</v>
      </c>
      <c r="C37" s="103"/>
      <c r="D37" s="103"/>
      <c r="E37" s="103" t="s">
        <v>67</v>
      </c>
      <c r="F37" s="128">
        <f>G37+L37</f>
        <v>75</v>
      </c>
      <c r="G37" s="129">
        <f t="shared" ref="G37" si="71">SUM(H37:I37)</f>
        <v>25</v>
      </c>
      <c r="H37" s="130">
        <f>N37+S37+X37+O37+T37+Y37</f>
        <v>0</v>
      </c>
      <c r="I37" s="130">
        <f t="shared" ref="I37" si="72">SUM(J37:K37)</f>
        <v>25</v>
      </c>
      <c r="J37" s="131">
        <f t="shared" ref="J37" si="73">SUM(P37+U37+Z37)</f>
        <v>25</v>
      </c>
      <c r="K37" s="131">
        <f t="shared" ref="K37" si="74">SUM(Q37+V37+AA37)</f>
        <v>0</v>
      </c>
      <c r="L37" s="21">
        <f>SUM(R37,W37,AB37,)</f>
        <v>50</v>
      </c>
      <c r="M37" s="76">
        <v>35</v>
      </c>
      <c r="N37" s="21"/>
      <c r="O37" s="14"/>
      <c r="P37" s="14"/>
      <c r="Q37" s="14"/>
      <c r="R37" s="18"/>
      <c r="S37" s="33"/>
      <c r="T37" s="33"/>
      <c r="U37" s="33"/>
      <c r="V37" s="33"/>
      <c r="W37" s="63"/>
      <c r="X37" s="72"/>
      <c r="Y37" s="72"/>
      <c r="Z37" s="72">
        <v>25</v>
      </c>
      <c r="AA37" s="72"/>
      <c r="AB37" s="73">
        <v>50</v>
      </c>
      <c r="AC37" s="161">
        <f>(P37+R37+N37+Q37)/25</f>
        <v>0</v>
      </c>
      <c r="AD37" s="161">
        <f>(U37+V37+S37+W37)/25</f>
        <v>0</v>
      </c>
      <c r="AE37" s="161">
        <f>(X37+Z37+AA37+AB37)/25</f>
        <v>3</v>
      </c>
      <c r="AF37" s="162">
        <f>SUM(AC37:AE37)</f>
        <v>3</v>
      </c>
      <c r="AG37" s="161">
        <f>G37/25</f>
        <v>1</v>
      </c>
      <c r="AH37" s="163">
        <f>(I37+M37)/25</f>
        <v>2.4</v>
      </c>
      <c r="AI37" s="163"/>
      <c r="AJ37" s="163">
        <f>AF37</f>
        <v>3</v>
      </c>
      <c r="AK37" s="173">
        <v>25</v>
      </c>
      <c r="AL37" s="173"/>
    </row>
    <row r="38" spans="1:38" s="34" customFormat="1" ht="37.5" customHeight="1" x14ac:dyDescent="0.25">
      <c r="A38" s="144" t="s">
        <v>33</v>
      </c>
      <c r="B38" s="145" t="s">
        <v>52</v>
      </c>
      <c r="C38" s="146"/>
      <c r="D38" s="146"/>
      <c r="E38" s="146" t="s">
        <v>67</v>
      </c>
      <c r="F38" s="128"/>
      <c r="G38" s="129"/>
      <c r="H38" s="130"/>
      <c r="I38" s="130"/>
      <c r="J38" s="131"/>
      <c r="K38" s="131"/>
      <c r="L38" s="98"/>
      <c r="M38" s="76"/>
      <c r="N38" s="98"/>
      <c r="O38" s="100"/>
      <c r="P38" s="101"/>
      <c r="Q38" s="101"/>
      <c r="R38" s="102"/>
      <c r="S38" s="98"/>
      <c r="T38" s="100"/>
      <c r="U38" s="100"/>
      <c r="V38" s="100"/>
      <c r="W38" s="102"/>
      <c r="X38" s="98"/>
      <c r="Y38" s="100"/>
      <c r="Z38" s="100"/>
      <c r="AA38" s="100"/>
      <c r="AB38" s="102"/>
      <c r="AC38" s="118"/>
      <c r="AD38" s="118"/>
      <c r="AE38" s="118"/>
      <c r="AF38" s="119"/>
      <c r="AG38" s="120"/>
      <c r="AH38" s="120"/>
      <c r="AI38" s="121"/>
      <c r="AJ38" s="121"/>
      <c r="AK38" s="174">
        <v>25</v>
      </c>
      <c r="AL38" s="174"/>
    </row>
    <row r="39" spans="1:38" ht="39.950000000000003" customHeight="1" x14ac:dyDescent="0.25">
      <c r="A39" s="147" t="s">
        <v>30</v>
      </c>
      <c r="B39" s="139" t="s">
        <v>58</v>
      </c>
      <c r="C39" s="103"/>
      <c r="D39" s="103"/>
      <c r="E39" s="103" t="s">
        <v>67</v>
      </c>
      <c r="F39" s="128">
        <f>G39+L39</f>
        <v>75</v>
      </c>
      <c r="G39" s="129">
        <f t="shared" ref="G39" si="75">SUM(H39:I39)</f>
        <v>25</v>
      </c>
      <c r="H39" s="130">
        <f>N39+S39+X39+O39+T39+Y39</f>
        <v>0</v>
      </c>
      <c r="I39" s="130">
        <f t="shared" ref="I39" si="76">SUM(J39:K39)</f>
        <v>25</v>
      </c>
      <c r="J39" s="131">
        <f t="shared" ref="J39" si="77">SUM(P39+U39+Z39)</f>
        <v>25</v>
      </c>
      <c r="K39" s="131">
        <f t="shared" ref="K39" si="78">SUM(Q39+V39+AA39)</f>
        <v>0</v>
      </c>
      <c r="L39" s="21">
        <f>SUM(R39,W39,AB39,)</f>
        <v>50</v>
      </c>
      <c r="M39" s="76">
        <v>35</v>
      </c>
      <c r="N39" s="21"/>
      <c r="O39" s="14"/>
      <c r="P39" s="14"/>
      <c r="Q39" s="14"/>
      <c r="R39" s="18"/>
      <c r="S39" s="21"/>
      <c r="T39" s="14"/>
      <c r="U39" s="14"/>
      <c r="V39" s="14"/>
      <c r="W39" s="18"/>
      <c r="X39" s="72"/>
      <c r="Y39" s="72"/>
      <c r="Z39" s="72">
        <v>25</v>
      </c>
      <c r="AA39" s="72"/>
      <c r="AB39" s="73">
        <v>50</v>
      </c>
      <c r="AC39" s="161">
        <f>(P39+R39+N39+Q39)/25</f>
        <v>0</v>
      </c>
      <c r="AD39" s="161">
        <f>(U39+V39+S39+W39)/25</f>
        <v>0</v>
      </c>
      <c r="AE39" s="161">
        <f>(X39+Z39+AA39+AB39)/25</f>
        <v>3</v>
      </c>
      <c r="AF39" s="162">
        <f>SUM(AC39:AE39)</f>
        <v>3</v>
      </c>
      <c r="AG39" s="161">
        <f>G39/25</f>
        <v>1</v>
      </c>
      <c r="AH39" s="163">
        <f>(I39+M39)/25</f>
        <v>2.4</v>
      </c>
      <c r="AI39" s="163"/>
      <c r="AJ39" s="163">
        <f>AF39</f>
        <v>3</v>
      </c>
      <c r="AK39" s="173">
        <v>25</v>
      </c>
      <c r="AL39" s="173"/>
    </row>
    <row r="40" spans="1:38" s="34" customFormat="1" ht="58.5" customHeight="1" x14ac:dyDescent="0.25">
      <c r="A40" s="144" t="s">
        <v>31</v>
      </c>
      <c r="B40" s="145" t="s">
        <v>66</v>
      </c>
      <c r="C40" s="146"/>
      <c r="D40" s="146"/>
      <c r="E40" s="146" t="s">
        <v>67</v>
      </c>
      <c r="F40" s="128"/>
      <c r="G40" s="129"/>
      <c r="H40" s="130"/>
      <c r="I40" s="130"/>
      <c r="J40" s="131"/>
      <c r="K40" s="131"/>
      <c r="L40" s="98"/>
      <c r="M40" s="76"/>
      <c r="N40" s="98"/>
      <c r="O40" s="100"/>
      <c r="P40" s="101"/>
      <c r="Q40" s="101"/>
      <c r="R40" s="102"/>
      <c r="S40" s="98"/>
      <c r="T40" s="100"/>
      <c r="U40" s="100"/>
      <c r="V40" s="100"/>
      <c r="W40" s="102"/>
      <c r="X40" s="98"/>
      <c r="Y40" s="100"/>
      <c r="Z40" s="100"/>
      <c r="AA40" s="100"/>
      <c r="AB40" s="102"/>
      <c r="AC40" s="118"/>
      <c r="AD40" s="118"/>
      <c r="AE40" s="118"/>
      <c r="AF40" s="119"/>
      <c r="AG40" s="120"/>
      <c r="AH40" s="121"/>
      <c r="AI40" s="121"/>
      <c r="AJ40" s="121"/>
      <c r="AK40" s="174">
        <v>25</v>
      </c>
      <c r="AL40" s="174"/>
    </row>
    <row r="41" spans="1:38" s="62" customFormat="1" ht="40.5" customHeight="1" x14ac:dyDescent="0.25">
      <c r="A41" s="103" t="s">
        <v>28</v>
      </c>
      <c r="B41" s="139" t="s">
        <v>74</v>
      </c>
      <c r="C41" s="103"/>
      <c r="D41" s="103"/>
      <c r="E41" s="103" t="s">
        <v>67</v>
      </c>
      <c r="F41" s="128">
        <f>G41+L41</f>
        <v>75</v>
      </c>
      <c r="G41" s="129">
        <f t="shared" ref="G41" si="79">SUM(H41:I41)</f>
        <v>25</v>
      </c>
      <c r="H41" s="130">
        <f>N41+S41+X41+O41+T41+Y41</f>
        <v>10</v>
      </c>
      <c r="I41" s="130">
        <f t="shared" ref="I41" si="80">SUM(J41:K41)</f>
        <v>15</v>
      </c>
      <c r="J41" s="131">
        <f t="shared" ref="J41" si="81">SUM(P41+U41+Z41)</f>
        <v>15</v>
      </c>
      <c r="K41" s="131">
        <f t="shared" ref="K41" si="82">SUM(Q41+V41+AA41)</f>
        <v>0</v>
      </c>
      <c r="L41" s="21">
        <f>SUM(R41,W41,AB41,)</f>
        <v>50</v>
      </c>
      <c r="M41" s="76">
        <v>35</v>
      </c>
      <c r="N41" s="21"/>
      <c r="O41" s="14"/>
      <c r="P41" s="14"/>
      <c r="Q41" s="14"/>
      <c r="R41" s="18"/>
      <c r="S41" s="33"/>
      <c r="T41" s="33"/>
      <c r="U41" s="33"/>
      <c r="V41" s="33"/>
      <c r="W41" s="63"/>
      <c r="X41" s="95">
        <v>10</v>
      </c>
      <c r="Y41" s="72"/>
      <c r="Z41" s="72">
        <v>15</v>
      </c>
      <c r="AA41" s="72"/>
      <c r="AB41" s="73">
        <v>50</v>
      </c>
      <c r="AC41" s="161">
        <f>(P41+R41+N41+Q41)/25</f>
        <v>0</v>
      </c>
      <c r="AD41" s="161">
        <f>(U41+V41+S41+W41)/25</f>
        <v>0</v>
      </c>
      <c r="AE41" s="161">
        <f>(X41+Z41+AA41+AB41)/25</f>
        <v>3</v>
      </c>
      <c r="AF41" s="162">
        <f>SUM(AC41:AE41)</f>
        <v>3</v>
      </c>
      <c r="AG41" s="161">
        <f>G41/25</f>
        <v>1</v>
      </c>
      <c r="AH41" s="163">
        <f>(I41+M41)/25</f>
        <v>2</v>
      </c>
      <c r="AI41" s="163"/>
      <c r="AJ41" s="163">
        <f>AF41</f>
        <v>3</v>
      </c>
      <c r="AK41" s="173">
        <v>25</v>
      </c>
      <c r="AL41" s="173"/>
    </row>
    <row r="42" spans="1:38" s="34" customFormat="1" ht="40.5" customHeight="1" x14ac:dyDescent="0.25">
      <c r="A42" s="144" t="s">
        <v>29</v>
      </c>
      <c r="B42" s="145" t="s">
        <v>89</v>
      </c>
      <c r="C42" s="146"/>
      <c r="D42" s="146"/>
      <c r="E42" s="146" t="s">
        <v>67</v>
      </c>
      <c r="F42" s="128"/>
      <c r="G42" s="129"/>
      <c r="H42" s="130"/>
      <c r="I42" s="130"/>
      <c r="J42" s="131"/>
      <c r="K42" s="131"/>
      <c r="L42" s="98"/>
      <c r="M42" s="76"/>
      <c r="N42" s="98"/>
      <c r="O42" s="100"/>
      <c r="P42" s="101"/>
      <c r="Q42" s="101"/>
      <c r="R42" s="102"/>
      <c r="S42" s="98"/>
      <c r="T42" s="100"/>
      <c r="U42" s="100"/>
      <c r="V42" s="100"/>
      <c r="W42" s="102"/>
      <c r="X42" s="98"/>
      <c r="Y42" s="100"/>
      <c r="Z42" s="100"/>
      <c r="AA42" s="100"/>
      <c r="AB42" s="102"/>
      <c r="AC42" s="118"/>
      <c r="AD42" s="118"/>
      <c r="AE42" s="118"/>
      <c r="AF42" s="119"/>
      <c r="AG42" s="120"/>
      <c r="AH42" s="121"/>
      <c r="AI42" s="121"/>
      <c r="AJ42" s="121"/>
      <c r="AK42" s="174">
        <v>25</v>
      </c>
      <c r="AL42" s="174"/>
    </row>
    <row r="43" spans="1:38" s="64" customFormat="1" ht="40.5" customHeight="1" x14ac:dyDescent="0.25">
      <c r="A43" s="103" t="s">
        <v>26</v>
      </c>
      <c r="B43" s="148" t="s">
        <v>79</v>
      </c>
      <c r="C43" s="149"/>
      <c r="D43" s="149"/>
      <c r="E43" s="103" t="s">
        <v>67</v>
      </c>
      <c r="F43" s="128">
        <f>G43+L43</f>
        <v>75</v>
      </c>
      <c r="G43" s="129">
        <f t="shared" ref="G43" si="83">SUM(H43:I43)</f>
        <v>25</v>
      </c>
      <c r="H43" s="130">
        <f>N43+S43+X43+O43+T43+Y43</f>
        <v>10</v>
      </c>
      <c r="I43" s="130">
        <f t="shared" ref="I43" si="84">SUM(J43:K43)</f>
        <v>15</v>
      </c>
      <c r="J43" s="131">
        <f t="shared" ref="J43" si="85">SUM(P43+U43+Z43)</f>
        <v>15</v>
      </c>
      <c r="K43" s="131">
        <f t="shared" ref="K43" si="86">SUM(Q43+V43+AA43)</f>
        <v>0</v>
      </c>
      <c r="L43" s="21">
        <f>SUM(R43,W43,AB43,)</f>
        <v>50</v>
      </c>
      <c r="M43" s="76">
        <v>35</v>
      </c>
      <c r="N43" s="33"/>
      <c r="O43" s="66"/>
      <c r="P43" s="65"/>
      <c r="Q43" s="65"/>
      <c r="R43" s="67"/>
      <c r="S43" s="33"/>
      <c r="T43" s="33"/>
      <c r="U43" s="33"/>
      <c r="V43" s="33"/>
      <c r="W43" s="63"/>
      <c r="X43" s="72">
        <v>10</v>
      </c>
      <c r="Y43" s="72"/>
      <c r="Z43" s="72">
        <v>15</v>
      </c>
      <c r="AA43" s="72"/>
      <c r="AB43" s="73">
        <v>50</v>
      </c>
      <c r="AC43" s="161">
        <f>(P43+R43+N43+Q43)/25</f>
        <v>0</v>
      </c>
      <c r="AD43" s="161">
        <f>(U43+V43+S43+W43)/25</f>
        <v>0</v>
      </c>
      <c r="AE43" s="161">
        <f>(X43+Z43+AA43+AB43)/25</f>
        <v>3</v>
      </c>
      <c r="AF43" s="162">
        <f>SUM(AC43:AE43)</f>
        <v>3</v>
      </c>
      <c r="AG43" s="161">
        <f>G43/25</f>
        <v>1</v>
      </c>
      <c r="AH43" s="163">
        <f>(I43+M43)/25</f>
        <v>2</v>
      </c>
      <c r="AI43" s="163"/>
      <c r="AJ43" s="163">
        <f>AF43</f>
        <v>3</v>
      </c>
      <c r="AK43" s="173">
        <v>25</v>
      </c>
      <c r="AL43" s="173"/>
    </row>
    <row r="44" spans="1:38" s="64" customFormat="1" ht="39.950000000000003" customHeight="1" x14ac:dyDescent="0.25">
      <c r="A44" s="144" t="s">
        <v>27</v>
      </c>
      <c r="B44" s="145" t="s">
        <v>91</v>
      </c>
      <c r="C44" s="146"/>
      <c r="D44" s="146"/>
      <c r="E44" s="146" t="s">
        <v>67</v>
      </c>
      <c r="F44" s="128"/>
      <c r="G44" s="129"/>
      <c r="H44" s="130"/>
      <c r="I44" s="130"/>
      <c r="J44" s="131"/>
      <c r="K44" s="131"/>
      <c r="L44" s="98"/>
      <c r="M44" s="76"/>
      <c r="N44" s="98"/>
      <c r="O44" s="100"/>
      <c r="P44" s="101"/>
      <c r="Q44" s="101"/>
      <c r="R44" s="102"/>
      <c r="S44" s="98"/>
      <c r="T44" s="100"/>
      <c r="U44" s="100"/>
      <c r="V44" s="100"/>
      <c r="W44" s="102"/>
      <c r="X44" s="98"/>
      <c r="Y44" s="100"/>
      <c r="Z44" s="100"/>
      <c r="AA44" s="100"/>
      <c r="AB44" s="102"/>
      <c r="AC44" s="118"/>
      <c r="AD44" s="118"/>
      <c r="AE44" s="118"/>
      <c r="AF44" s="119"/>
      <c r="AG44" s="165"/>
      <c r="AH44" s="121"/>
      <c r="AI44" s="121"/>
      <c r="AJ44" s="121"/>
      <c r="AK44" s="174">
        <v>25</v>
      </c>
      <c r="AL44" s="174"/>
    </row>
    <row r="45" spans="1:38" s="78" customFormat="1" ht="54" customHeight="1" x14ac:dyDescent="0.25">
      <c r="A45" s="42" t="s">
        <v>57</v>
      </c>
      <c r="B45" s="153" t="s">
        <v>110</v>
      </c>
      <c r="C45" s="197" t="s">
        <v>112</v>
      </c>
      <c r="D45" s="198"/>
      <c r="E45" s="198"/>
      <c r="F45" s="158">
        <f>SUM(F46:F48)</f>
        <v>100</v>
      </c>
      <c r="G45" s="158">
        <f t="shared" ref="G45:AB45" si="87">SUM(G46:G48)</f>
        <v>75</v>
      </c>
      <c r="H45" s="158">
        <f t="shared" si="87"/>
        <v>0</v>
      </c>
      <c r="I45" s="158">
        <f t="shared" si="87"/>
        <v>75</v>
      </c>
      <c r="J45" s="158">
        <f t="shared" si="87"/>
        <v>75</v>
      </c>
      <c r="K45" s="158">
        <f t="shared" si="87"/>
        <v>0</v>
      </c>
      <c r="L45" s="158">
        <f t="shared" si="87"/>
        <v>25</v>
      </c>
      <c r="M45" s="158">
        <f t="shared" si="87"/>
        <v>10</v>
      </c>
      <c r="N45" s="158">
        <f t="shared" si="87"/>
        <v>0</v>
      </c>
      <c r="O45" s="158">
        <f t="shared" ref="O45" si="88">SUM(O46:O48)</f>
        <v>0</v>
      </c>
      <c r="P45" s="158">
        <f t="shared" si="87"/>
        <v>20</v>
      </c>
      <c r="Q45" s="158">
        <f t="shared" si="87"/>
        <v>0</v>
      </c>
      <c r="R45" s="158">
        <f t="shared" si="87"/>
        <v>5</v>
      </c>
      <c r="S45" s="158">
        <f t="shared" si="87"/>
        <v>0</v>
      </c>
      <c r="T45" s="158">
        <f t="shared" ref="T45" si="89">SUM(T46:T48)</f>
        <v>0</v>
      </c>
      <c r="U45" s="158">
        <f t="shared" si="87"/>
        <v>40</v>
      </c>
      <c r="V45" s="158">
        <f t="shared" si="87"/>
        <v>0</v>
      </c>
      <c r="W45" s="158">
        <f t="shared" si="87"/>
        <v>10</v>
      </c>
      <c r="X45" s="158">
        <f t="shared" si="87"/>
        <v>0</v>
      </c>
      <c r="Y45" s="158">
        <f t="shared" ref="Y45" si="90">SUM(Y46:Y48)</f>
        <v>0</v>
      </c>
      <c r="Z45" s="158">
        <f t="shared" si="87"/>
        <v>15</v>
      </c>
      <c r="AA45" s="158">
        <f t="shared" si="87"/>
        <v>0</v>
      </c>
      <c r="AB45" s="158">
        <f t="shared" si="87"/>
        <v>10</v>
      </c>
      <c r="AC45" s="170">
        <f>SUM(AC46:AC48)</f>
        <v>1</v>
      </c>
      <c r="AD45" s="170">
        <f t="shared" ref="AD45:AJ45" si="91">SUM(AD46:AD48)</f>
        <v>2</v>
      </c>
      <c r="AE45" s="170">
        <f t="shared" si="91"/>
        <v>1</v>
      </c>
      <c r="AF45" s="170">
        <f t="shared" si="91"/>
        <v>4</v>
      </c>
      <c r="AG45" s="170">
        <f t="shared" si="91"/>
        <v>3</v>
      </c>
      <c r="AH45" s="170">
        <f t="shared" si="91"/>
        <v>3.4000000000000004</v>
      </c>
      <c r="AI45" s="170">
        <f t="shared" si="91"/>
        <v>0</v>
      </c>
      <c r="AJ45" s="170">
        <f t="shared" si="91"/>
        <v>2</v>
      </c>
      <c r="AK45" s="159"/>
      <c r="AL45" s="159"/>
    </row>
    <row r="46" spans="1:38" s="78" customFormat="1" ht="48.75" customHeight="1" x14ac:dyDescent="0.25">
      <c r="A46" s="103">
        <v>1</v>
      </c>
      <c r="B46" s="142" t="s">
        <v>80</v>
      </c>
      <c r="C46" s="141" t="s">
        <v>67</v>
      </c>
      <c r="D46" s="141" t="s">
        <v>67</v>
      </c>
      <c r="E46" s="141"/>
      <c r="F46" s="132">
        <f>G46+L46</f>
        <v>50</v>
      </c>
      <c r="G46" s="129">
        <f t="shared" ref="G46:G47" si="92">SUM(H46:I46)</f>
        <v>40</v>
      </c>
      <c r="H46" s="130">
        <f>N46+S46+X46+O46+T46+Y46</f>
        <v>0</v>
      </c>
      <c r="I46" s="130">
        <f t="shared" ref="I46:I47" si="93">SUM(J46:K46)</f>
        <v>40</v>
      </c>
      <c r="J46" s="131">
        <f t="shared" ref="J46:J47" si="94">SUM(P46+U46+Z46)</f>
        <v>40</v>
      </c>
      <c r="K46" s="131">
        <f t="shared" ref="K46:K47" si="95">SUM(Q46+V46+AA46)</f>
        <v>0</v>
      </c>
      <c r="L46" s="133">
        <f>SUM(R46,W46,AB46,)</f>
        <v>10</v>
      </c>
      <c r="M46" s="76">
        <v>0</v>
      </c>
      <c r="N46" s="96"/>
      <c r="O46" s="96"/>
      <c r="P46" s="96">
        <v>20</v>
      </c>
      <c r="Q46" s="96"/>
      <c r="R46" s="97">
        <v>5</v>
      </c>
      <c r="S46" s="96"/>
      <c r="T46" s="96"/>
      <c r="U46" s="96">
        <v>20</v>
      </c>
      <c r="V46" s="96"/>
      <c r="W46" s="97">
        <v>5</v>
      </c>
      <c r="X46" s="91"/>
      <c r="Y46" s="91"/>
      <c r="Z46" s="91"/>
      <c r="AA46" s="91"/>
      <c r="AB46" s="92"/>
      <c r="AC46" s="161">
        <f>(P46+R46+N46+Q46)/25</f>
        <v>1</v>
      </c>
      <c r="AD46" s="161">
        <f>(U46+V46+S46+W46)/25</f>
        <v>1</v>
      </c>
      <c r="AE46" s="161">
        <f>(X46+Z46+AA46+AB46)/25</f>
        <v>0</v>
      </c>
      <c r="AF46" s="162">
        <f>SUM(AC46:AE46)</f>
        <v>2</v>
      </c>
      <c r="AG46" s="161">
        <f>G46/25</f>
        <v>1.6</v>
      </c>
      <c r="AH46" s="163">
        <f>(I46+M46)/25</f>
        <v>1.6</v>
      </c>
      <c r="AI46" s="117"/>
      <c r="AJ46" s="163" t="s">
        <v>41</v>
      </c>
      <c r="AK46" s="173">
        <v>80</v>
      </c>
      <c r="AL46" s="173"/>
    </row>
    <row r="47" spans="1:38" s="78" customFormat="1" ht="42" customHeight="1" x14ac:dyDescent="0.25">
      <c r="A47" s="103" t="s">
        <v>20</v>
      </c>
      <c r="B47" s="142" t="s">
        <v>75</v>
      </c>
      <c r="C47" s="103"/>
      <c r="D47" s="103" t="s">
        <v>67</v>
      </c>
      <c r="E47" s="103" t="s">
        <v>61</v>
      </c>
      <c r="F47" s="132">
        <f>G47+L47</f>
        <v>50</v>
      </c>
      <c r="G47" s="129">
        <f t="shared" si="92"/>
        <v>35</v>
      </c>
      <c r="H47" s="130">
        <f>N47+S47+X47+O47+T47+Y47</f>
        <v>0</v>
      </c>
      <c r="I47" s="130">
        <f t="shared" si="93"/>
        <v>35</v>
      </c>
      <c r="J47" s="131">
        <f t="shared" si="94"/>
        <v>35</v>
      </c>
      <c r="K47" s="131">
        <f t="shared" si="95"/>
        <v>0</v>
      </c>
      <c r="L47" s="133">
        <f>SUM(R47,W47,AB47,)</f>
        <v>15</v>
      </c>
      <c r="M47" s="76">
        <v>10</v>
      </c>
      <c r="N47" s="91"/>
      <c r="O47" s="91"/>
      <c r="P47" s="91"/>
      <c r="Q47" s="91"/>
      <c r="R47" s="92"/>
      <c r="S47" s="96"/>
      <c r="T47" s="96"/>
      <c r="U47" s="96">
        <v>20</v>
      </c>
      <c r="V47" s="96"/>
      <c r="W47" s="97">
        <v>5</v>
      </c>
      <c r="X47" s="96"/>
      <c r="Y47" s="96"/>
      <c r="Z47" s="96">
        <v>15</v>
      </c>
      <c r="AA47" s="96"/>
      <c r="AB47" s="97">
        <v>10</v>
      </c>
      <c r="AC47" s="161">
        <f>(P47+R47+N47+Q47)/25</f>
        <v>0</v>
      </c>
      <c r="AD47" s="161">
        <f>(U47+V47+S47+W47)/25</f>
        <v>1</v>
      </c>
      <c r="AE47" s="161">
        <f>(X47+Z47+AA47+AB47)/25</f>
        <v>1</v>
      </c>
      <c r="AF47" s="162">
        <f>SUM(AC47:AE47)</f>
        <v>2</v>
      </c>
      <c r="AG47" s="161">
        <f>G47/25</f>
        <v>1.4</v>
      </c>
      <c r="AH47" s="163">
        <f>(I47+M47)/25</f>
        <v>1.8</v>
      </c>
      <c r="AI47" s="117"/>
      <c r="AJ47" s="163">
        <f>AF47</f>
        <v>2</v>
      </c>
      <c r="AK47" s="173">
        <v>35</v>
      </c>
      <c r="AL47" s="173"/>
    </row>
    <row r="48" spans="1:38" s="78" customFormat="1" ht="49.5" customHeight="1" x14ac:dyDescent="0.25">
      <c r="A48" s="144" t="s">
        <v>21</v>
      </c>
      <c r="B48" s="143" t="s">
        <v>81</v>
      </c>
      <c r="C48" s="104"/>
      <c r="D48" s="104" t="s">
        <v>67</v>
      </c>
      <c r="E48" s="104" t="s">
        <v>61</v>
      </c>
      <c r="F48" s="128"/>
      <c r="G48" s="129"/>
      <c r="H48" s="130"/>
      <c r="I48" s="130"/>
      <c r="J48" s="131"/>
      <c r="K48" s="131"/>
      <c r="L48" s="98"/>
      <c r="M48" s="43"/>
      <c r="N48" s="98"/>
      <c r="O48" s="98"/>
      <c r="P48" s="98"/>
      <c r="Q48" s="98"/>
      <c r="R48" s="99"/>
      <c r="S48" s="98"/>
      <c r="T48" s="98"/>
      <c r="U48" s="98"/>
      <c r="V48" s="98"/>
      <c r="W48" s="99"/>
      <c r="X48" s="98"/>
      <c r="Y48" s="98"/>
      <c r="Z48" s="98"/>
      <c r="AA48" s="98"/>
      <c r="AB48" s="99"/>
      <c r="AC48" s="122"/>
      <c r="AD48" s="122"/>
      <c r="AE48" s="122"/>
      <c r="AF48" s="119"/>
      <c r="AG48" s="122"/>
      <c r="AH48" s="123"/>
      <c r="AI48" s="123"/>
      <c r="AJ48" s="123"/>
      <c r="AK48" s="173">
        <v>35</v>
      </c>
      <c r="AL48" s="173"/>
    </row>
    <row r="49" spans="1:38" s="34" customFormat="1" ht="50.25" customHeight="1" x14ac:dyDescent="0.25">
      <c r="A49" s="42" t="s">
        <v>61</v>
      </c>
      <c r="B49" s="153" t="s">
        <v>65</v>
      </c>
      <c r="C49" s="199"/>
      <c r="D49" s="200"/>
      <c r="E49" s="200"/>
      <c r="F49" s="158">
        <f t="shared" ref="F49:AB49" si="96">SUM(F50:F51)</f>
        <v>200</v>
      </c>
      <c r="G49" s="158">
        <f t="shared" si="96"/>
        <v>55</v>
      </c>
      <c r="H49" s="158">
        <f t="shared" si="96"/>
        <v>45</v>
      </c>
      <c r="I49" s="158">
        <f t="shared" si="96"/>
        <v>10</v>
      </c>
      <c r="J49" s="158">
        <f t="shared" si="96"/>
        <v>10</v>
      </c>
      <c r="K49" s="158">
        <f t="shared" si="96"/>
        <v>0</v>
      </c>
      <c r="L49" s="158">
        <f t="shared" si="96"/>
        <v>145</v>
      </c>
      <c r="M49" s="158">
        <f t="shared" si="96"/>
        <v>25</v>
      </c>
      <c r="N49" s="158">
        <f>SUM(N50:N51)</f>
        <v>10</v>
      </c>
      <c r="O49" s="158">
        <f>SUM(O50:O51)</f>
        <v>0</v>
      </c>
      <c r="P49" s="158">
        <f t="shared" si="96"/>
        <v>10</v>
      </c>
      <c r="Q49" s="158">
        <f t="shared" si="96"/>
        <v>0</v>
      </c>
      <c r="R49" s="158">
        <f t="shared" si="96"/>
        <v>30</v>
      </c>
      <c r="S49" s="158">
        <f t="shared" si="96"/>
        <v>0</v>
      </c>
      <c r="T49" s="158">
        <f>SUM(T50:T51)</f>
        <v>20</v>
      </c>
      <c r="U49" s="158">
        <f t="shared" si="96"/>
        <v>0</v>
      </c>
      <c r="V49" s="158">
        <f t="shared" si="96"/>
        <v>0</v>
      </c>
      <c r="W49" s="158">
        <f t="shared" si="96"/>
        <v>55</v>
      </c>
      <c r="X49" s="158">
        <f t="shared" si="96"/>
        <v>0</v>
      </c>
      <c r="Y49" s="158">
        <f>SUM(Y50:Y51)</f>
        <v>15</v>
      </c>
      <c r="Z49" s="158">
        <f t="shared" si="96"/>
        <v>0</v>
      </c>
      <c r="AA49" s="158">
        <f t="shared" si="96"/>
        <v>0</v>
      </c>
      <c r="AB49" s="158">
        <f t="shared" si="96"/>
        <v>60</v>
      </c>
      <c r="AC49" s="170">
        <f>SUM(AC50:AC51)</f>
        <v>2</v>
      </c>
      <c r="AD49" s="170">
        <f t="shared" ref="AD49:AJ49" si="97">SUM(AD50:AD51)</f>
        <v>3</v>
      </c>
      <c r="AE49" s="170">
        <f t="shared" si="97"/>
        <v>3</v>
      </c>
      <c r="AF49" s="170">
        <f t="shared" si="97"/>
        <v>8</v>
      </c>
      <c r="AG49" s="170">
        <f t="shared" si="97"/>
        <v>2.2000000000000002</v>
      </c>
      <c r="AH49" s="170">
        <f t="shared" si="97"/>
        <v>1.4</v>
      </c>
      <c r="AI49" s="170">
        <f t="shared" si="97"/>
        <v>0</v>
      </c>
      <c r="AJ49" s="170">
        <f t="shared" si="97"/>
        <v>0</v>
      </c>
      <c r="AK49" s="159"/>
      <c r="AL49" s="159"/>
    </row>
    <row r="50" spans="1:38" s="78" customFormat="1" ht="45" customHeight="1" x14ac:dyDescent="0.25">
      <c r="A50" s="137">
        <v>1</v>
      </c>
      <c r="B50" s="138" t="s">
        <v>64</v>
      </c>
      <c r="C50" s="103" t="s">
        <v>67</v>
      </c>
      <c r="D50" s="103"/>
      <c r="E50" s="103"/>
      <c r="F50" s="128">
        <f>G50+L50</f>
        <v>50</v>
      </c>
      <c r="G50" s="129">
        <f t="shared" ref="G50:G51" si="98">SUM(H50:I50)</f>
        <v>20</v>
      </c>
      <c r="H50" s="130">
        <f>N50+S50+X50+O50+T50+Y50</f>
        <v>10</v>
      </c>
      <c r="I50" s="130">
        <f t="shared" ref="I50:I51" si="99">SUM(J50:K50)</f>
        <v>10</v>
      </c>
      <c r="J50" s="131">
        <f t="shared" ref="J50:J51" si="100">SUM(P50+U50+Z50)</f>
        <v>10</v>
      </c>
      <c r="K50" s="131">
        <f t="shared" ref="K50:K51" si="101">SUM(Q50+V50+AA50)</f>
        <v>0</v>
      </c>
      <c r="L50" s="21">
        <f>SUM(R50,W50,AB50,)</f>
        <v>30</v>
      </c>
      <c r="M50" s="76">
        <v>0</v>
      </c>
      <c r="N50" s="72">
        <v>10</v>
      </c>
      <c r="O50" s="72"/>
      <c r="P50" s="72">
        <v>10</v>
      </c>
      <c r="Q50" s="72"/>
      <c r="R50" s="73">
        <v>30</v>
      </c>
      <c r="S50" s="33"/>
      <c r="T50" s="33"/>
      <c r="U50" s="33"/>
      <c r="V50" s="33"/>
      <c r="W50" s="63"/>
      <c r="X50" s="21"/>
      <c r="Y50" s="21"/>
      <c r="Z50" s="21"/>
      <c r="AA50" s="21"/>
      <c r="AB50" s="84"/>
      <c r="AC50" s="161">
        <f>(P50+R50+N50+Q50)/25</f>
        <v>2</v>
      </c>
      <c r="AD50" s="161">
        <f>(U50+V50+S50+W50)/25</f>
        <v>0</v>
      </c>
      <c r="AE50" s="161">
        <f>(X50+Z50+AA50+AB50)/25</f>
        <v>0</v>
      </c>
      <c r="AF50" s="162">
        <f>SUM(AC50:AE50)</f>
        <v>2</v>
      </c>
      <c r="AG50" s="161">
        <f>G50/25</f>
        <v>0.8</v>
      </c>
      <c r="AH50" s="163">
        <f>(I50+M50)/25</f>
        <v>0.4</v>
      </c>
      <c r="AI50" s="163"/>
      <c r="AJ50" s="117" t="s">
        <v>41</v>
      </c>
      <c r="AK50" s="173">
        <v>30</v>
      </c>
      <c r="AL50" s="173"/>
    </row>
    <row r="51" spans="1:38" s="78" customFormat="1" ht="45.75" customHeight="1" x14ac:dyDescent="0.25">
      <c r="A51" s="137">
        <v>2</v>
      </c>
      <c r="B51" s="139" t="s">
        <v>63</v>
      </c>
      <c r="C51" s="103"/>
      <c r="D51" s="103" t="s">
        <v>67</v>
      </c>
      <c r="E51" s="103" t="s">
        <v>67</v>
      </c>
      <c r="F51" s="128">
        <f>G51+L51</f>
        <v>150</v>
      </c>
      <c r="G51" s="129">
        <f t="shared" si="98"/>
        <v>35</v>
      </c>
      <c r="H51" s="130">
        <f>N51+S51+X51+O51+T51+Y51</f>
        <v>35</v>
      </c>
      <c r="I51" s="130">
        <f t="shared" si="99"/>
        <v>0</v>
      </c>
      <c r="J51" s="131">
        <f t="shared" si="100"/>
        <v>0</v>
      </c>
      <c r="K51" s="131">
        <f t="shared" si="101"/>
        <v>0</v>
      </c>
      <c r="L51" s="21">
        <f>SUM(R51,W51,AB51,)</f>
        <v>115</v>
      </c>
      <c r="M51" s="76">
        <v>25</v>
      </c>
      <c r="N51" s="33"/>
      <c r="O51" s="33"/>
      <c r="P51" s="33"/>
      <c r="Q51" s="33"/>
      <c r="R51" s="63"/>
      <c r="S51" s="72"/>
      <c r="T51" s="72">
        <v>20</v>
      </c>
      <c r="U51" s="72"/>
      <c r="V51" s="72"/>
      <c r="W51" s="73">
        <v>55</v>
      </c>
      <c r="X51" s="88"/>
      <c r="Y51" s="88">
        <v>15</v>
      </c>
      <c r="Z51" s="88"/>
      <c r="AA51" s="88"/>
      <c r="AB51" s="89">
        <v>60</v>
      </c>
      <c r="AC51" s="161">
        <f>(P51+R51+N51+Q51)/25</f>
        <v>0</v>
      </c>
      <c r="AD51" s="161">
        <f>(T51+U51+V51+S51+W51)/25</f>
        <v>3</v>
      </c>
      <c r="AE51" s="161">
        <f>(Y51+X51+Z51+AA51+AB51)/25</f>
        <v>3</v>
      </c>
      <c r="AF51" s="162">
        <f>SUM(AC51:AE51)</f>
        <v>6</v>
      </c>
      <c r="AG51" s="161">
        <f>G51/25</f>
        <v>1.4</v>
      </c>
      <c r="AH51" s="163">
        <f>(I51+M51)/25</f>
        <v>1</v>
      </c>
      <c r="AI51" s="117"/>
      <c r="AJ51" s="117" t="s">
        <v>41</v>
      </c>
      <c r="AK51" s="173">
        <v>35</v>
      </c>
      <c r="AL51" s="173">
        <v>105</v>
      </c>
    </row>
    <row r="52" spans="1:38" s="34" customFormat="1" ht="49.5" customHeight="1" x14ac:dyDescent="0.25">
      <c r="A52" s="42" t="s">
        <v>62</v>
      </c>
      <c r="B52" s="153" t="s">
        <v>14</v>
      </c>
      <c r="C52" s="205"/>
      <c r="D52" s="206"/>
      <c r="E52" s="206"/>
      <c r="F52" s="158">
        <f t="shared" ref="F52:M52" si="102">SUM(F53)</f>
        <v>480</v>
      </c>
      <c r="G52" s="158">
        <f t="shared" si="102"/>
        <v>0</v>
      </c>
      <c r="H52" s="158">
        <f t="shared" si="102"/>
        <v>0</v>
      </c>
      <c r="I52" s="158">
        <f t="shared" si="102"/>
        <v>0</v>
      </c>
      <c r="J52" s="158">
        <f t="shared" si="102"/>
        <v>0</v>
      </c>
      <c r="K52" s="158">
        <f t="shared" si="102"/>
        <v>0</v>
      </c>
      <c r="L52" s="158">
        <f t="shared" si="102"/>
        <v>480</v>
      </c>
      <c r="M52" s="158">
        <f t="shared" si="102"/>
        <v>480</v>
      </c>
      <c r="N52" s="158">
        <f t="shared" ref="N52:AD52" si="103">SUM(N53)</f>
        <v>0</v>
      </c>
      <c r="O52" s="159">
        <f t="shared" si="103"/>
        <v>0</v>
      </c>
      <c r="P52" s="159">
        <f t="shared" si="103"/>
        <v>0</v>
      </c>
      <c r="Q52" s="159">
        <f t="shared" si="103"/>
        <v>0</v>
      </c>
      <c r="R52" s="160">
        <f t="shared" si="103"/>
        <v>150</v>
      </c>
      <c r="S52" s="158">
        <f t="shared" si="103"/>
        <v>0</v>
      </c>
      <c r="T52" s="159">
        <f t="shared" si="103"/>
        <v>0</v>
      </c>
      <c r="U52" s="159">
        <f t="shared" si="103"/>
        <v>0</v>
      </c>
      <c r="V52" s="159">
        <f t="shared" si="103"/>
        <v>0</v>
      </c>
      <c r="W52" s="160">
        <f t="shared" si="103"/>
        <v>210</v>
      </c>
      <c r="X52" s="158">
        <f t="shared" si="103"/>
        <v>0</v>
      </c>
      <c r="Y52" s="159">
        <f t="shared" si="103"/>
        <v>0</v>
      </c>
      <c r="Z52" s="159">
        <f t="shared" si="103"/>
        <v>0</v>
      </c>
      <c r="AA52" s="159">
        <f t="shared" si="103"/>
        <v>0</v>
      </c>
      <c r="AB52" s="160">
        <f t="shared" si="103"/>
        <v>120</v>
      </c>
      <c r="AC52" s="169">
        <f t="shared" si="103"/>
        <v>5</v>
      </c>
      <c r="AD52" s="169">
        <f t="shared" si="103"/>
        <v>7</v>
      </c>
      <c r="AE52" s="169">
        <f>SUM(AE53)</f>
        <v>4</v>
      </c>
      <c r="AF52" s="169">
        <f>SUM(AC52:AE52)</f>
        <v>16</v>
      </c>
      <c r="AG52" s="169">
        <f t="shared" ref="AG52:AJ52" si="104">SUM(AG53)</f>
        <v>0</v>
      </c>
      <c r="AH52" s="169">
        <f t="shared" si="104"/>
        <v>16</v>
      </c>
      <c r="AI52" s="169">
        <f t="shared" si="104"/>
        <v>0</v>
      </c>
      <c r="AJ52" s="169">
        <f t="shared" si="104"/>
        <v>0</v>
      </c>
      <c r="AK52" s="159"/>
      <c r="AL52" s="159"/>
    </row>
    <row r="53" spans="1:38" ht="44.45" customHeight="1" x14ac:dyDescent="0.25">
      <c r="A53" s="135" t="s">
        <v>15</v>
      </c>
      <c r="B53" s="136" t="s">
        <v>103</v>
      </c>
      <c r="C53" s="140" t="s">
        <v>67</v>
      </c>
      <c r="D53" s="140" t="s">
        <v>67</v>
      </c>
      <c r="E53" s="140" t="s">
        <v>67</v>
      </c>
      <c r="F53" s="128">
        <f>G53+L53</f>
        <v>480</v>
      </c>
      <c r="G53" s="129">
        <f t="shared" ref="G53" si="105">SUM(H53:I53)</f>
        <v>0</v>
      </c>
      <c r="H53" s="130">
        <f>N53+S53+X53+O53+T53+Y53</f>
        <v>0</v>
      </c>
      <c r="I53" s="130">
        <f t="shared" ref="I53" si="106">SUM(J53:K53)</f>
        <v>0</v>
      </c>
      <c r="J53" s="131">
        <f t="shared" ref="J53" si="107">SUM(P53+U53+Z53)</f>
        <v>0</v>
      </c>
      <c r="K53" s="131">
        <f t="shared" ref="K53" si="108">SUM(Q53+V53+AA53)</f>
        <v>0</v>
      </c>
      <c r="L53" s="68">
        <f>SUM(R53,W53,AB53,)</f>
        <v>480</v>
      </c>
      <c r="M53" s="76">
        <v>480</v>
      </c>
      <c r="N53" s="68"/>
      <c r="O53" s="68"/>
      <c r="P53" s="68"/>
      <c r="Q53" s="68"/>
      <c r="R53" s="69">
        <v>150</v>
      </c>
      <c r="S53" s="68"/>
      <c r="T53" s="68"/>
      <c r="U53" s="68"/>
      <c r="V53" s="68"/>
      <c r="W53" s="69">
        <v>210</v>
      </c>
      <c r="X53" s="68"/>
      <c r="Y53" s="68"/>
      <c r="Z53" s="68"/>
      <c r="AA53" s="68"/>
      <c r="AB53" s="69">
        <v>120</v>
      </c>
      <c r="AC53" s="166">
        <f>(P53+R53+N53+Q53)/30</f>
        <v>5</v>
      </c>
      <c r="AD53" s="166">
        <f>(U53+V53+S53+W53)/30</f>
        <v>7</v>
      </c>
      <c r="AE53" s="166">
        <f>(X53+Z53+AA53+AB53)/30</f>
        <v>4</v>
      </c>
      <c r="AF53" s="162">
        <f>SUM(AC53:AE53)</f>
        <v>16</v>
      </c>
      <c r="AG53" s="167">
        <v>0</v>
      </c>
      <c r="AH53" s="168">
        <f>AF53</f>
        <v>16</v>
      </c>
      <c r="AI53" s="45">
        <v>0</v>
      </c>
      <c r="AJ53" s="45">
        <v>0</v>
      </c>
      <c r="AK53" s="173">
        <v>0</v>
      </c>
      <c r="AL53" s="16"/>
    </row>
    <row r="54" spans="1:38" ht="41.45" customHeight="1" x14ac:dyDescent="0.25">
      <c r="A54" s="207" t="s">
        <v>16</v>
      </c>
      <c r="B54" s="210" t="s">
        <v>17</v>
      </c>
      <c r="C54" s="93">
        <v>3</v>
      </c>
      <c r="D54" s="93">
        <v>3</v>
      </c>
      <c r="E54" s="93">
        <v>2</v>
      </c>
      <c r="F54" s="201">
        <f t="shared" ref="F54:M54" si="109">F52+F26+F8+F16+F45+F49</f>
        <v>2380</v>
      </c>
      <c r="G54" s="201">
        <f t="shared" si="109"/>
        <v>715</v>
      </c>
      <c r="H54" s="201">
        <f>H52+H26+H8+H16+H45+H49</f>
        <v>245</v>
      </c>
      <c r="I54" s="201">
        <f t="shared" si="109"/>
        <v>470</v>
      </c>
      <c r="J54" s="201">
        <f t="shared" si="109"/>
        <v>450</v>
      </c>
      <c r="K54" s="201">
        <f t="shared" si="109"/>
        <v>20</v>
      </c>
      <c r="L54" s="201">
        <f t="shared" si="109"/>
        <v>1665</v>
      </c>
      <c r="M54" s="185">
        <f t="shared" si="109"/>
        <v>1080</v>
      </c>
      <c r="N54" s="94">
        <f t="shared" ref="N54:AB54" si="110">N52+N26+N8+N16+N49+N45</f>
        <v>95</v>
      </c>
      <c r="O54" s="94">
        <f t="shared" si="110"/>
        <v>0</v>
      </c>
      <c r="P54" s="94">
        <f t="shared" si="110"/>
        <v>145</v>
      </c>
      <c r="Q54" s="94">
        <f t="shared" si="110"/>
        <v>0</v>
      </c>
      <c r="R54" s="94">
        <f t="shared" si="110"/>
        <v>535</v>
      </c>
      <c r="S54" s="94">
        <f t="shared" si="110"/>
        <v>65</v>
      </c>
      <c r="T54" s="94">
        <f t="shared" si="110"/>
        <v>20</v>
      </c>
      <c r="U54" s="94">
        <f t="shared" si="110"/>
        <v>150</v>
      </c>
      <c r="V54" s="94">
        <f t="shared" si="110"/>
        <v>0</v>
      </c>
      <c r="W54" s="94">
        <f t="shared" si="110"/>
        <v>575</v>
      </c>
      <c r="X54" s="94">
        <f t="shared" si="110"/>
        <v>50</v>
      </c>
      <c r="Y54" s="94">
        <f t="shared" si="110"/>
        <v>15</v>
      </c>
      <c r="Z54" s="94">
        <f t="shared" si="110"/>
        <v>155</v>
      </c>
      <c r="AA54" s="94">
        <f t="shared" si="110"/>
        <v>20</v>
      </c>
      <c r="AB54" s="94">
        <f t="shared" si="110"/>
        <v>555</v>
      </c>
      <c r="AC54" s="54">
        <f>AC52+AC26+AC8+AC16+AC45+AC49</f>
        <v>30</v>
      </c>
      <c r="AD54" s="54">
        <f>AD52+AD26+AD8+AD16+AD45+AD49</f>
        <v>31</v>
      </c>
      <c r="AE54" s="54">
        <f>AE52+AE26+AE8+AE16+AE45+AE49</f>
        <v>31</v>
      </c>
      <c r="AF54" s="55">
        <f>AD54+AE54+AC54</f>
        <v>92</v>
      </c>
      <c r="AG54" s="175">
        <f>AG52+AG49+AG45+AG26+AG16+AG8</f>
        <v>28.6</v>
      </c>
      <c r="AH54" s="175">
        <f>AH52+AH49+AH45+AH26+AH16+AH8</f>
        <v>56.8</v>
      </c>
      <c r="AI54" s="175">
        <f>AI52+AI49+AI45+AI26+AI16+AI8</f>
        <v>5</v>
      </c>
      <c r="AJ54" s="177">
        <f>AJ45+AJ26</f>
        <v>28</v>
      </c>
      <c r="AK54" s="248">
        <f>SUM(AK53,AK50:AK51,AK46:AK48,AK27:AK44,AK17:AK25)+SUM(AK9:AK15)</f>
        <v>1235</v>
      </c>
      <c r="AL54" s="248">
        <f>SUM(AL53,AL50:AL51,AL46:AL48,AL17:AL25,AL9:AL15)+AL27+AL29+AL31+AL33+AL35+AL37+AL39+AL41+AL43</f>
        <v>220</v>
      </c>
    </row>
    <row r="55" spans="1:38" ht="19.5" customHeight="1" thickBot="1" x14ac:dyDescent="0.3">
      <c r="A55" s="208"/>
      <c r="B55" s="211"/>
      <c r="C55" s="127" t="s">
        <v>6</v>
      </c>
      <c r="D55" s="127" t="s">
        <v>7</v>
      </c>
      <c r="E55" s="127" t="s">
        <v>8</v>
      </c>
      <c r="F55" s="202"/>
      <c r="G55" s="202"/>
      <c r="H55" s="202"/>
      <c r="I55" s="202"/>
      <c r="J55" s="202"/>
      <c r="K55" s="202"/>
      <c r="L55" s="202"/>
      <c r="M55" s="186"/>
      <c r="N55" s="180"/>
      <c r="O55" s="180"/>
      <c r="P55" s="180"/>
      <c r="Q55" s="180"/>
      <c r="R55" s="181"/>
      <c r="S55" s="180"/>
      <c r="T55" s="180"/>
      <c r="U55" s="180"/>
      <c r="V55" s="180"/>
      <c r="W55" s="181"/>
      <c r="X55" s="180"/>
      <c r="Y55" s="180"/>
      <c r="Z55" s="180"/>
      <c r="AA55" s="180"/>
      <c r="AB55" s="181"/>
      <c r="AC55" s="182">
        <f>AC54+AD54+AE54</f>
        <v>92</v>
      </c>
      <c r="AD55" s="183"/>
      <c r="AE55" s="183"/>
      <c r="AF55" s="17"/>
      <c r="AG55" s="176"/>
      <c r="AH55" s="176"/>
      <c r="AI55" s="176"/>
      <c r="AJ55" s="178"/>
      <c r="AK55" s="249"/>
      <c r="AL55" s="249"/>
    </row>
    <row r="56" spans="1:38" ht="28.5" customHeight="1" x14ac:dyDescent="0.35">
      <c r="A56" s="209" t="s">
        <v>53</v>
      </c>
      <c r="B56" s="209"/>
      <c r="C56" s="209"/>
      <c r="D56" s="209"/>
      <c r="E56" s="209"/>
      <c r="F56" s="209"/>
      <c r="G56" s="209"/>
      <c r="H56" s="38"/>
      <c r="I56" s="38"/>
      <c r="J56" s="38"/>
      <c r="K56" s="38"/>
      <c r="L56" s="38"/>
      <c r="M56" s="39"/>
      <c r="N56" s="22"/>
      <c r="O56" s="22"/>
      <c r="P56" s="57"/>
      <c r="Q56" s="9"/>
      <c r="R56" s="9"/>
      <c r="S56" s="27"/>
      <c r="T56" s="27"/>
      <c r="U56" s="9"/>
      <c r="V56" s="9"/>
      <c r="W56" s="9"/>
      <c r="X56" s="27"/>
      <c r="Y56" s="27"/>
      <c r="Z56" s="9"/>
      <c r="AA56" s="9"/>
      <c r="AB56" s="9"/>
      <c r="AC56" s="179" t="s">
        <v>86</v>
      </c>
      <c r="AD56" s="179"/>
      <c r="AE56" s="179"/>
      <c r="AF56" s="9" t="s">
        <v>40</v>
      </c>
      <c r="AG56" s="124">
        <f>AG54/92</f>
        <v>0.31086956521739134</v>
      </c>
      <c r="AH56" s="124">
        <f>AH54/92</f>
        <v>0.61739130434782608</v>
      </c>
      <c r="AI56" s="108">
        <v>5</v>
      </c>
      <c r="AJ56" s="124">
        <f>AJ54/92</f>
        <v>0.30434782608695654</v>
      </c>
      <c r="AK56" s="8"/>
      <c r="AL56" s="8"/>
    </row>
    <row r="57" spans="1:38" ht="18" customHeight="1" x14ac:dyDescent="0.35">
      <c r="A57" s="203"/>
      <c r="B57" s="204"/>
      <c r="C57" s="204"/>
      <c r="D57" s="204"/>
      <c r="E57" s="204"/>
      <c r="F57" s="204"/>
      <c r="G57" s="204"/>
      <c r="J57" s="46"/>
      <c r="K57" s="155"/>
      <c r="L57" s="155"/>
      <c r="M57" s="156"/>
      <c r="N57" s="23"/>
      <c r="O57" s="23"/>
      <c r="P57" s="56"/>
      <c r="Q57" s="85"/>
      <c r="R57" s="10"/>
      <c r="S57" s="30"/>
      <c r="T57" s="30"/>
      <c r="U57" s="56"/>
      <c r="V57" s="85"/>
      <c r="W57" s="10"/>
      <c r="X57" s="60"/>
      <c r="Y57" s="60"/>
      <c r="Z57" s="56"/>
      <c r="AA57" s="56"/>
      <c r="AB57" s="59"/>
      <c r="AF57" s="184" t="s">
        <v>68</v>
      </c>
      <c r="AG57" s="87">
        <v>0.3</v>
      </c>
      <c r="AH57" s="87">
        <v>0.5</v>
      </c>
      <c r="AI57" s="109">
        <v>5</v>
      </c>
      <c r="AJ57" s="87">
        <v>0.3</v>
      </c>
      <c r="AK57" s="8"/>
      <c r="AL57" s="8"/>
    </row>
    <row r="58" spans="1:38" ht="20.25" customHeight="1" x14ac:dyDescent="0.3">
      <c r="A58" s="204"/>
      <c r="B58" s="204"/>
      <c r="C58" s="204"/>
      <c r="D58" s="204"/>
      <c r="E58" s="204"/>
      <c r="F58" s="204"/>
      <c r="G58" s="204"/>
      <c r="H58" s="38"/>
      <c r="I58" s="38"/>
      <c r="J58" s="38"/>
      <c r="K58" s="41"/>
      <c r="L58" s="47"/>
      <c r="M58" s="48"/>
      <c r="N58" s="49"/>
      <c r="O58" s="49"/>
      <c r="P58" s="58"/>
      <c r="Q58" s="50"/>
      <c r="R58" s="50"/>
      <c r="S58" s="51"/>
      <c r="T58" s="51"/>
      <c r="U58" s="58"/>
      <c r="V58" s="50"/>
      <c r="W58" s="50"/>
      <c r="X58" s="61"/>
      <c r="Y58" s="61"/>
      <c r="Z58" s="58"/>
      <c r="AA58" s="58"/>
      <c r="AB58" s="58"/>
      <c r="AC58" s="11"/>
      <c r="AD58" s="9"/>
      <c r="AE58" s="9"/>
      <c r="AF58" s="184"/>
      <c r="AG58" s="106" t="s">
        <v>42</v>
      </c>
      <c r="AH58" s="106" t="s">
        <v>43</v>
      </c>
      <c r="AI58" s="53"/>
      <c r="AJ58" s="53" t="s">
        <v>108</v>
      </c>
      <c r="AK58" s="8"/>
      <c r="AL58" s="8"/>
    </row>
    <row r="59" spans="1:38" ht="18" customHeight="1" x14ac:dyDescent="0.3">
      <c r="A59" s="204"/>
      <c r="B59" s="204"/>
      <c r="C59" s="204"/>
      <c r="D59" s="204"/>
      <c r="E59" s="204"/>
      <c r="F59" s="204"/>
      <c r="G59" s="204"/>
      <c r="H59" s="38"/>
      <c r="I59" s="38"/>
      <c r="J59" s="196"/>
      <c r="K59" s="196"/>
      <c r="L59" s="196"/>
      <c r="M59" s="196"/>
      <c r="N59" s="24"/>
      <c r="O59" s="24"/>
      <c r="P59" s="86"/>
      <c r="Q59" s="86"/>
      <c r="R59" s="86"/>
      <c r="S59" s="157"/>
      <c r="T59" s="157"/>
      <c r="U59" s="86"/>
      <c r="V59" s="86"/>
      <c r="W59" s="86"/>
      <c r="X59" s="157"/>
      <c r="Y59" s="157"/>
      <c r="Z59" s="86"/>
      <c r="AA59" s="12"/>
      <c r="AB59" s="12"/>
      <c r="AC59" s="9"/>
      <c r="AD59" s="9"/>
      <c r="AE59" s="9"/>
      <c r="AG59" s="110"/>
      <c r="AH59" s="111"/>
      <c r="AI59" s="112"/>
      <c r="AJ59" s="112"/>
      <c r="AK59" s="8"/>
      <c r="AL59" s="8"/>
    </row>
    <row r="60" spans="1:38" ht="20.25" customHeight="1" x14ac:dyDescent="0.3">
      <c r="A60" s="6"/>
      <c r="B60" s="6"/>
      <c r="C60" s="7"/>
      <c r="D60" s="7"/>
      <c r="E60" s="7"/>
      <c r="F60" s="38"/>
      <c r="G60" s="38"/>
      <c r="H60" s="38"/>
      <c r="I60" s="125"/>
      <c r="J60" s="38"/>
      <c r="N60" s="24"/>
      <c r="O60" s="24"/>
      <c r="P60" s="86"/>
      <c r="Q60" s="12"/>
      <c r="R60" s="12"/>
      <c r="S60" s="28"/>
      <c r="T60" s="28"/>
      <c r="U60" s="86"/>
      <c r="V60" s="12"/>
      <c r="W60" s="12"/>
      <c r="X60" s="28"/>
      <c r="Y60" s="28"/>
      <c r="Z60" s="86"/>
      <c r="AA60" s="12"/>
      <c r="AB60" s="12"/>
      <c r="AC60" s="9"/>
      <c r="AD60" s="9"/>
      <c r="AE60" s="9"/>
      <c r="AG60" s="113"/>
      <c r="AH60" s="113"/>
      <c r="AI60" s="113"/>
      <c r="AJ60" s="113"/>
      <c r="AK60" s="8"/>
      <c r="AL60" s="8"/>
    </row>
    <row r="61" spans="1:38" ht="20.25" customHeight="1" x14ac:dyDescent="0.3">
      <c r="A61" s="6"/>
      <c r="B61" s="6"/>
      <c r="C61" s="7"/>
      <c r="D61" s="7"/>
      <c r="E61" s="7"/>
      <c r="J61" s="38"/>
      <c r="N61" s="24"/>
      <c r="O61" s="24"/>
      <c r="P61" s="12"/>
      <c r="Q61" s="12"/>
      <c r="R61" s="12"/>
      <c r="S61" s="28"/>
      <c r="T61" s="28"/>
      <c r="U61" s="12"/>
      <c r="V61" s="12"/>
      <c r="W61" s="12"/>
      <c r="X61" s="28"/>
      <c r="Y61" s="28"/>
      <c r="Z61" s="12"/>
      <c r="AA61" s="12"/>
      <c r="AB61" s="12"/>
      <c r="AC61" s="9"/>
      <c r="AD61" s="9"/>
      <c r="AE61" s="9"/>
      <c r="AF61" s="9"/>
      <c r="AG61" s="114"/>
      <c r="AI61" s="116"/>
      <c r="AK61" s="8"/>
      <c r="AL61" s="8"/>
    </row>
    <row r="62" spans="1:38" ht="20.25" x14ac:dyDescent="0.3">
      <c r="A62" s="31"/>
      <c r="B62" s="79"/>
      <c r="C62" s="31"/>
      <c r="D62" s="31"/>
      <c r="E62" s="31"/>
      <c r="J62" s="38"/>
      <c r="N62" s="25"/>
      <c r="O62" s="25"/>
      <c r="P62" s="13"/>
      <c r="Q62" s="13"/>
      <c r="R62" s="13"/>
      <c r="S62" s="29"/>
      <c r="T62" s="29"/>
      <c r="U62" s="13"/>
      <c r="V62" s="13"/>
      <c r="W62" s="13"/>
      <c r="X62" s="29"/>
      <c r="Y62" s="29"/>
      <c r="Z62" s="13"/>
      <c r="AA62" s="13"/>
      <c r="AB62" s="13"/>
      <c r="AC62" s="9"/>
      <c r="AD62" s="9"/>
      <c r="AE62" s="9"/>
      <c r="AF62" s="9"/>
      <c r="AG62" s="114"/>
      <c r="AI62" s="116"/>
      <c r="AK62" s="8"/>
      <c r="AL62" s="8"/>
    </row>
    <row r="63" spans="1:38" ht="23.25" x14ac:dyDescent="0.35">
      <c r="A63" s="81"/>
      <c r="B63" s="80"/>
      <c r="C63" s="31"/>
      <c r="D63" s="31"/>
      <c r="E63" s="31"/>
      <c r="G63" s="126"/>
      <c r="J63" s="38"/>
      <c r="N63" s="25"/>
      <c r="O63" s="25"/>
      <c r="P63" s="13"/>
      <c r="Q63" s="13"/>
      <c r="R63" s="13"/>
      <c r="S63" s="29"/>
      <c r="T63" s="29"/>
      <c r="U63" s="13"/>
      <c r="V63" s="13"/>
      <c r="W63" s="13"/>
      <c r="X63" s="29"/>
      <c r="Y63" s="29"/>
      <c r="Z63" s="13"/>
      <c r="AA63" s="13"/>
      <c r="AB63" s="13"/>
      <c r="AC63" s="9"/>
      <c r="AD63" s="9"/>
      <c r="AE63" s="9"/>
      <c r="AF63" s="9"/>
      <c r="AG63" s="114"/>
      <c r="AI63" s="116"/>
      <c r="AK63" s="8"/>
      <c r="AL63" s="8"/>
    </row>
    <row r="64" spans="1:38" ht="23.25" x14ac:dyDescent="0.35">
      <c r="A64" s="82"/>
      <c r="B64" s="6"/>
      <c r="C64" s="7"/>
      <c r="D64" s="7"/>
      <c r="E64" s="7"/>
      <c r="J64" s="38"/>
      <c r="N64" s="24"/>
      <c r="O64" s="24"/>
      <c r="P64" s="12"/>
      <c r="Q64" s="12"/>
      <c r="R64" s="12"/>
      <c r="S64" s="28"/>
      <c r="T64" s="28"/>
      <c r="U64" s="12"/>
      <c r="V64" s="12"/>
      <c r="W64" s="12"/>
      <c r="X64" s="28"/>
      <c r="Y64" s="28"/>
      <c r="Z64" s="12"/>
      <c r="AA64" s="12"/>
      <c r="AB64" s="12"/>
      <c r="AC64" s="9"/>
      <c r="AD64" s="9"/>
      <c r="AE64" s="9"/>
      <c r="AF64" s="9"/>
      <c r="AG64" s="114"/>
      <c r="AI64" s="116"/>
      <c r="AK64" s="8"/>
      <c r="AL64" s="8"/>
    </row>
    <row r="65" spans="1:2" ht="23.25" x14ac:dyDescent="0.35">
      <c r="A65" s="81"/>
      <c r="B65" s="80"/>
    </row>
    <row r="66" spans="1:2" ht="23.25" x14ac:dyDescent="0.35">
      <c r="A66" s="81"/>
      <c r="B66" s="80"/>
    </row>
    <row r="67" spans="1:2" x14ac:dyDescent="0.25">
      <c r="B67" s="80"/>
    </row>
    <row r="68" spans="1:2" ht="23.25" x14ac:dyDescent="0.35">
      <c r="A68" s="83"/>
    </row>
    <row r="71" spans="1:2" x14ac:dyDescent="0.25">
      <c r="B71" s="79"/>
    </row>
  </sheetData>
  <mergeCells count="82">
    <mergeCell ref="AK54:AK55"/>
    <mergeCell ref="AL54:AL55"/>
    <mergeCell ref="F3:L3"/>
    <mergeCell ref="G2:K2"/>
    <mergeCell ref="A1:AB1"/>
    <mergeCell ref="O6:O7"/>
    <mergeCell ref="Y6:Y7"/>
    <mergeCell ref="T6:T7"/>
    <mergeCell ref="S3:W3"/>
    <mergeCell ref="X3:AB3"/>
    <mergeCell ref="A3:A7"/>
    <mergeCell ref="B3:B7"/>
    <mergeCell ref="C3:E5"/>
    <mergeCell ref="C6:E6"/>
    <mergeCell ref="L4:L7"/>
    <mergeCell ref="J4:J7"/>
    <mergeCell ref="N3:R3"/>
    <mergeCell ref="N5:R5"/>
    <mergeCell ref="AC4:AF4"/>
    <mergeCell ref="AG4:AJ4"/>
    <mergeCell ref="AK5:AK7"/>
    <mergeCell ref="AC3:AJ3"/>
    <mergeCell ref="AC5:AC7"/>
    <mergeCell ref="AD5:AD7"/>
    <mergeCell ref="AK3:AL4"/>
    <mergeCell ref="AL5:AL7"/>
    <mergeCell ref="AE5:AE7"/>
    <mergeCell ref="AF5:AF7"/>
    <mergeCell ref="AG5:AG7"/>
    <mergeCell ref="AH5:AH7"/>
    <mergeCell ref="AI5:AI7"/>
    <mergeCell ref="AJ5:AJ7"/>
    <mergeCell ref="K4:K7"/>
    <mergeCell ref="X4:AB4"/>
    <mergeCell ref="X5:AB5"/>
    <mergeCell ref="Q6:Q7"/>
    <mergeCell ref="P6:P7"/>
    <mergeCell ref="U6:U7"/>
    <mergeCell ref="V6:V7"/>
    <mergeCell ref="N4:W4"/>
    <mergeCell ref="Z6:Z7"/>
    <mergeCell ref="AA6:AA7"/>
    <mergeCell ref="R6:R7"/>
    <mergeCell ref="W6:W7"/>
    <mergeCell ref="N6:N7"/>
    <mergeCell ref="S6:S7"/>
    <mergeCell ref="I4:I7"/>
    <mergeCell ref="H4:H7"/>
    <mergeCell ref="G4:G7"/>
    <mergeCell ref="F4:F7"/>
    <mergeCell ref="C26:E26"/>
    <mergeCell ref="C8:E8"/>
    <mergeCell ref="J59:M59"/>
    <mergeCell ref="C45:E45"/>
    <mergeCell ref="C49:E49"/>
    <mergeCell ref="G54:G55"/>
    <mergeCell ref="H54:H55"/>
    <mergeCell ref="I54:I55"/>
    <mergeCell ref="J54:J55"/>
    <mergeCell ref="A57:G59"/>
    <mergeCell ref="L54:L55"/>
    <mergeCell ref="C52:E52"/>
    <mergeCell ref="A54:A55"/>
    <mergeCell ref="F54:F55"/>
    <mergeCell ref="K54:K55"/>
    <mergeCell ref="A56:G56"/>
    <mergeCell ref="B54:B55"/>
    <mergeCell ref="AF57:AF58"/>
    <mergeCell ref="M54:M55"/>
    <mergeCell ref="X6:X7"/>
    <mergeCell ref="N55:R55"/>
    <mergeCell ref="S55:W55"/>
    <mergeCell ref="M4:M7"/>
    <mergeCell ref="S5:W5"/>
    <mergeCell ref="AB6:AB7"/>
    <mergeCell ref="AI54:AI55"/>
    <mergeCell ref="AJ54:AJ55"/>
    <mergeCell ref="AC56:AE56"/>
    <mergeCell ref="X55:AB55"/>
    <mergeCell ref="AC55:AE55"/>
    <mergeCell ref="AH54:AH55"/>
    <mergeCell ref="AG54:AG55"/>
  </mergeCells>
  <pageMargins left="0.23622047244094491" right="0.23622047244094491" top="0.55118110236220474" bottom="0.55118110236220474" header="0.31496062992125984" footer="0.31496062992125984"/>
  <pageSetup paperSize="9" scale="39" orientation="landscape" r:id="rId1"/>
  <colBreaks count="1" manualBreakCount="1">
    <brk id="28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Wykresy</vt:lpstr>
      </vt:variant>
      <vt:variant>
        <vt:i4>1</vt:i4>
      </vt:variant>
    </vt:vector>
  </HeadingPairs>
  <TitlesOfParts>
    <vt:vector size="2" baseType="lpstr">
      <vt:lpstr>Harmonogram</vt:lpstr>
      <vt:lpstr>Wykres1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Orońska Iwona</dc:creator>
  <cp:lastModifiedBy>Szpiech Marlena</cp:lastModifiedBy>
  <cp:lastPrinted>2025-11-23T08:37:12Z</cp:lastPrinted>
  <dcterms:created xsi:type="dcterms:W3CDTF">2025-01-17T12:59:16Z</dcterms:created>
  <dcterms:modified xsi:type="dcterms:W3CDTF">2025-12-29T08:14:14Z</dcterms:modified>
</cp:coreProperties>
</file>